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15" yWindow="3405" windowWidth="15300" windowHeight="3480"/>
  </bookViews>
  <sheets>
    <sheet name="9" sheetId="1" r:id="rId1"/>
  </sheets>
  <externalReferences>
    <externalReference r:id="rId2"/>
  </externalReferences>
  <definedNames>
    <definedName name="_xlnm._FilterDatabase" localSheetId="0" hidden="1">'9'!$A$6:$CJ$348</definedName>
    <definedName name="Z_00B0D8AB_1268_47D7_B0AC_2180AD56B4F6_.wvu.FilterData" localSheetId="0" hidden="1">'9'!$A$6:$E$302</definedName>
    <definedName name="Z_035F7509_69DC_4FC3_BF29_B4CF99C028E1_.wvu.FilterData" localSheetId="0" hidden="1">'9'!$A$6:$E$302</definedName>
    <definedName name="Z_04A7D807_F0A4_4B27_AA8E_965660D8E893_.wvu.FilterData" localSheetId="0" hidden="1">'9'!$A$6:$E$308</definedName>
    <definedName name="Z_05B3DF34_AA4D_4671_8410_62A07A41424A_.wvu.FilterData" localSheetId="0" hidden="1">'9'!$A$6:$CJ$348</definedName>
    <definedName name="Z_06733E51_6E89_4508_B06A_8971F5D43F38_.wvu.FilterData" localSheetId="0" hidden="1">'9'!$A$6:$E$302</definedName>
    <definedName name="Z_06FD9E99_5AA2_4888_964D_D3CC4A149E25_.wvu.FilterData" localSheetId="0" hidden="1">'9'!$A$6:$CJ$348</definedName>
    <definedName name="Z_0753FF35_B5F9_4789_945B_E59DBAE1B5AA_.wvu.Cols" localSheetId="0" hidden="1">'9'!$L:$L,'9'!$N:$U,'9'!$AA:$AC</definedName>
    <definedName name="Z_0753FF35_B5F9_4789_945B_E59DBAE1B5AA_.wvu.FilterData" localSheetId="0" hidden="1">'9'!$A$6:$CJ$348</definedName>
    <definedName name="Z_0753FF35_B5F9_4789_945B_E59DBAE1B5AA_.wvu.PrintArea" localSheetId="0" hidden="1">'9'!$A$1:$CP$302</definedName>
    <definedName name="Z_0B166D39_6494_4F3E_8B01_4FB90939D105_.wvu.FilterData" localSheetId="0" hidden="1">'9'!$A$6:$DY$348</definedName>
    <definedName name="Z_0DB698AB_2A01_4916_8DFE_18AFAE5EFDE1_.wvu.FilterData" localSheetId="0" hidden="1">'9'!$A$6:$FM$348</definedName>
    <definedName name="Z_0DC1FC4D_EA5D_4B50_90AD_6D5AD341943A_.wvu.Cols" localSheetId="0" hidden="1">'9'!$G:$G,'9'!#REF!</definedName>
    <definedName name="Z_0DC1FC4D_EA5D_4B50_90AD_6D5AD341943A_.wvu.FilterData" localSheetId="0" hidden="1">'9'!$A$6:$G$313</definedName>
    <definedName name="Z_0FA5C998_C010_4EA7_92DA_305B4DEC33EB_.wvu.FilterData" localSheetId="0" hidden="1">'9'!$A$7:$FM$318</definedName>
    <definedName name="Z_10630CC7_9CDF_4C6D_90EF_E654C3AFBFC7_.wvu.FilterData" localSheetId="0" hidden="1">'9'!$A$6:$CJ$348</definedName>
    <definedName name="Z_11CF210E_E99B_47E4_B093_DF45D529450B_.wvu.FilterData" localSheetId="0" hidden="1">'9'!$A$6:$CJ$348</definedName>
    <definedName name="Z_1356E3EE_857A_40E7_9583_D7669A6AEEBE_.wvu.FilterData" localSheetId="0" hidden="1">'9'!$A$6:$CJ$348</definedName>
    <definedName name="Z_1639AA0A_E888_468D_9907_F9E3DDF79C56_.wvu.FilterData" localSheetId="0" hidden="1">'9'!$A$6:$CJ$348</definedName>
    <definedName name="Z_168CAF0C_AAD1_4653_B1A7_CB9C726F6683_.wvu.FilterData" localSheetId="0" hidden="1">'9'!$A$6:$CJ$302</definedName>
    <definedName name="Z_1B6795A5_A97E_452D_9D57_7A6E020C4391_.wvu.FilterData" localSheetId="0" hidden="1">'9'!$A$6:$E$302</definedName>
    <definedName name="Z_1B968C4A_157D_4D95_8C6E_E572EBB69293_.wvu.FilterData" localSheetId="0" hidden="1">'9'!$A$6:$CJ$348</definedName>
    <definedName name="Z_1BE8D730_61EE_4DE2_8C3E_C038CBECFFEA_.wvu.FilterData" localSheetId="0" hidden="1">'9'!$A$6:$G$313</definedName>
    <definedName name="Z_1D1AEDB8_FBE1_4003_8489_987DA2581380_.wvu.FilterData" localSheetId="0" hidden="1">'9'!$A$6:$CJ$302</definedName>
    <definedName name="Z_1D92FEFB_A2CF_4C01_BA43_7698C002A79E_.wvu.FilterData" localSheetId="0" hidden="1">'9'!$A$6:$G$313</definedName>
    <definedName name="Z_21464E91_ACB7_4A88_B98D_A4963274AE96_.wvu.Cols" localSheetId="0" hidden="1">'9'!$I:$N,'9'!$R:$AN,'9'!$AR:$AR,'9'!$AT:$BQ</definedName>
    <definedName name="Z_21464E91_ACB7_4A88_B98D_A4963274AE96_.wvu.FilterData" localSheetId="0" hidden="1">'9'!$A$6:$FM$348</definedName>
    <definedName name="Z_21464E91_ACB7_4A88_B98D_A4963274AE96_.wvu.PrintArea" localSheetId="0" hidden="1">'9'!$A$1:$CP$357</definedName>
    <definedName name="Z_214BB191_6724_49D3_902E_C63976646BB7_.wvu.FilterData" localSheetId="0" hidden="1">'9'!$A$6:$CJ$302</definedName>
    <definedName name="Z_237E1AA5_FE53_4FDF_93A1_B990D568A1DB_.wvu.FilterData" localSheetId="0" hidden="1">'9'!$A$6:$E$302</definedName>
    <definedName name="Z_23BA71CE_60AC_4A4A_BB62_9B007F63A403_.wvu.Cols" localSheetId="0" hidden="1">'9'!$I:$N,'9'!$R:$AN,'9'!$AR:$AR,'9'!$AT:$BQ</definedName>
    <definedName name="Z_23BA71CE_60AC_4A4A_BB62_9B007F63A403_.wvu.FilterData" localSheetId="0" hidden="1">'9'!$A$6:$DY$348</definedName>
    <definedName name="Z_23BA71CE_60AC_4A4A_BB62_9B007F63A403_.wvu.PrintArea" localSheetId="0" hidden="1">'9'!$A$1:$CP$357</definedName>
    <definedName name="Z_26C0A1A0_3A78_4C2F_B2FD_ED830C196DDF_.wvu.FilterData" localSheetId="0" hidden="1">'9'!$A$6:$DY$348</definedName>
    <definedName name="Z_272CDA82_4602_46FF_B612_96B861EEBE78_.wvu.FilterData" localSheetId="0" hidden="1">'9'!$A$7:$FM$318</definedName>
    <definedName name="Z_2D41C7CB_9C16_4806_BBE3_BE1D867204C9_.wvu.FilterData" localSheetId="0" hidden="1">'9'!$A$6:$CJ$348</definedName>
    <definedName name="Z_2DEF9CCE_38C2_4663_99B9_5EBCBF856C5A_.wvu.FilterData" localSheetId="0" hidden="1">'9'!$A$6:$CJ$348</definedName>
    <definedName name="Z_2DEF9CCE_38C2_4663_99B9_5EBCBF856C5A_.wvu.PrintArea" localSheetId="0" hidden="1">'9'!$A$1:$CP$302</definedName>
    <definedName name="Z_2DF580C6_6137_4AF4_A561_9690593D3AC7_.wvu.FilterData" localSheetId="0" hidden="1">'9'!$A$6:$DY$348</definedName>
    <definedName name="Z_2E8056CB_5BD7_44FF_9FB7_7FBA481CCC16_.wvu.FilterData" localSheetId="0" hidden="1">'9'!$A$6:$CJ$348</definedName>
    <definedName name="Z_2F95275A_CE85_4BC7_B997_77C9CF0F116B_.wvu.FilterData" localSheetId="0" hidden="1">'9'!$A$6:$E$302</definedName>
    <definedName name="Z_2FAA9F85_28BF_4756_9DCB_1A3561203B44_.wvu.FilterData" localSheetId="0" hidden="1">'9'!$A$6:$CJ$302</definedName>
    <definedName name="Z_2FAA9F85_28BF_4756_9DCB_1A3561203B44_.wvu.PrintArea" localSheetId="0" hidden="1">'9'!$A$1:$CP$302</definedName>
    <definedName name="Z_306E2BA4_B1E7_4940_8C68_03F55D1248FE_.wvu.FilterData" localSheetId="0" hidden="1">'9'!$A$6:$CJ$348</definedName>
    <definedName name="Z_307FB198_D192_4175_A818_C17DFA1B3276_.wvu.FilterData" localSheetId="0" hidden="1">'9'!$A$6:$DY$348</definedName>
    <definedName name="Z_32210CB9_F89B_4BB7_9E82_5A919D0F3407_.wvu.FilterData" localSheetId="0" hidden="1">'9'!$A$6:$CJ$348</definedName>
    <definedName name="Z_33E92D66_096B_42C5_8CF8_DAA9308937E6_.wvu.FilterData" localSheetId="0" hidden="1">'9'!$A$6:$CJ$348</definedName>
    <definedName name="Z_363DC10B_0DD1_4535_8A19_3BCE764D4590_.wvu.FilterData" localSheetId="0" hidden="1">'9'!$A$6:$CJ$308</definedName>
    <definedName name="Z_375FBFB6_01B7_4727_A735_CFE3253E0F55_.wvu.FilterData" localSheetId="0" hidden="1">'9'!$A$6:$G$313</definedName>
    <definedName name="Z_37E8CDA1_FB4D_469B_BAB9_E277751F20AA_.wvu.FilterData" localSheetId="0" hidden="1">'9'!$A$6:$DY$348</definedName>
    <definedName name="Z_38725E3D_2071_4013_A46D_4FC0D9CB954F_.wvu.FilterData" localSheetId="0" hidden="1">'9'!$A$6:$G$313</definedName>
    <definedName name="Z_399CB13D_C8C0_491B_A566_151A416D31BB_.wvu.FilterData" localSheetId="0" hidden="1">'9'!$A$6:$FM$348</definedName>
    <definedName name="Z_3A9B8613_1004_49CD_AA56_5EE643EE4D2B_.wvu.FilterData" localSheetId="0" hidden="1">'9'!$A$6:$CJ$307</definedName>
    <definedName name="Z_3A9B8613_1004_49CD_AA56_5EE643EE4D2B_.wvu.PrintArea" localSheetId="0" hidden="1">'9'!$A$1:$CP$302</definedName>
    <definedName name="Z_3AA3EA9B_6F23_44F4_B6F3_BDC3FBCBB6DB_.wvu.Cols" localSheetId="0" hidden="1">'9'!#REF!,'9'!#REF!</definedName>
    <definedName name="Z_3AA3EA9B_6F23_44F4_B6F3_BDC3FBCBB6DB_.wvu.FilterData" localSheetId="0" hidden="1">'9'!$A$6:$E$308</definedName>
    <definedName name="Z_3AA3EA9B_6F23_44F4_B6F3_BDC3FBCBB6DB_.wvu.PrintArea" localSheetId="0" hidden="1">'9'!$A$1:$G$309</definedName>
    <definedName name="Z_3AC8A62B_644C_4E04_8EFA_E553CD82533C_.wvu.FilterData" localSheetId="0" hidden="1">'9'!$A$6:$DY$348</definedName>
    <definedName name="Z_3B0B8BA8_2CA0_41B8_ADDD_797D63FE7E45_.wvu.FilterData" localSheetId="0" hidden="1">'9'!$A$6:$CJ$348</definedName>
    <definedName name="Z_3BE38B96_CA9C_46A6_BE69_A0F38DA3C722_.wvu.FilterData" localSheetId="0" hidden="1">'9'!$A$6:$DY$348</definedName>
    <definedName name="Z_42C66BCB_7A59_4DA8_B3FD_767425490AAA_.wvu.FilterData" localSheetId="0" hidden="1">'9'!$A$6:$CJ$308</definedName>
    <definedName name="Z_435B4DB4_214C_4FC6_AB51_DE06ABFB9E2E_.wvu.FilterData" localSheetId="0" hidden="1">'9'!$A$6:$E$302</definedName>
    <definedName name="Z_44EC0AEB_AA2E_456F_B258_214E311A598A_.wvu.FilterData" localSheetId="0" hidden="1">'9'!$A$6:$CJ$302</definedName>
    <definedName name="Z_483EE988_2145_4DA6_BF4E_EF5349DEC241_.wvu.FilterData" localSheetId="0" hidden="1">'9'!$A$6:$CJ$308</definedName>
    <definedName name="Z_483EE988_2145_4DA6_BF4E_EF5349DEC241_.wvu.PrintArea" localSheetId="0" hidden="1">'9'!$A$1:$CP$302</definedName>
    <definedName name="Z_486F2E5F_480A_4466_B7F6_1B57BD269EF4_.wvu.FilterData" localSheetId="0" hidden="1">'9'!$A$6:$G$313</definedName>
    <definedName name="Z_4874D45E_ECD2_44E9_816A_3A94F00D135F_.wvu.Cols" localSheetId="0" hidden="1">'9'!$L:$L,'9'!$N:$U,'9'!$AA:$AC</definedName>
    <definedName name="Z_4874D45E_ECD2_44E9_816A_3A94F00D135F_.wvu.FilterData" localSheetId="0" hidden="1">'9'!$A$6:$CJ$348</definedName>
    <definedName name="Z_4874D45E_ECD2_44E9_816A_3A94F00D135F_.wvu.PrintArea" localSheetId="0" hidden="1">'9'!$A$1:$CP$302</definedName>
    <definedName name="Z_4B7DE17C_83FC_4CEB_BECF_772E43B57792_.wvu.FilterData" localSheetId="0" hidden="1">'9'!$A$6:$DY$348</definedName>
    <definedName name="Z_4F24F92A_52AB_4C64_932A_90386EF68F55_.wvu.FilterData" localSheetId="0" hidden="1">'9'!$A$6:$CJ$348</definedName>
    <definedName name="Z_512485F1_5E02_4171_B65A_7C9C726C925B_.wvu.FilterData" localSheetId="0" hidden="1">'9'!$A$6:$CJ$348</definedName>
    <definedName name="Z_563E614F_F8F1_4292_A6FD_A6B2C20D30BC_.wvu.FilterData" localSheetId="0" hidden="1">'9'!$A$7:$FM$318</definedName>
    <definedName name="Z_565BC2E7_3AEE_4066_88FF_2CEA738E0493_.wvu.FilterData" localSheetId="0" hidden="1">'9'!$A$6:$G$308</definedName>
    <definedName name="Z_574ABB91_6A07_4BE7_B4AF_C8E7E3A396DC_.wvu.FilterData" localSheetId="0" hidden="1">'9'!$A$6:$CJ$348</definedName>
    <definedName name="Z_574B6E00_229F_4B58_A424_400156FC6D05_.wvu.FilterData" localSheetId="0" hidden="1">'9'!$A$6:$DY$348</definedName>
    <definedName name="Z_58ACD2B8_FD28_4A7D_871D_8EFA633C87E8_.wvu.FilterData" localSheetId="0" hidden="1">'9'!$A$6:$CJ$308</definedName>
    <definedName name="Z_58ACD2B8_FD28_4A7D_871D_8EFA633C87E8_.wvu.PrintArea" localSheetId="0" hidden="1">'9'!$A$1:$CP$302</definedName>
    <definedName name="Z_592DC7B4_7FDD_45AD_964F_DFC22D35C371_.wvu.FilterData" localSheetId="0" hidden="1">'9'!$A$6:$CJ$348</definedName>
    <definedName name="Z_59AFD1AE_BBCF_4DFC_ACBE_E5C70381A5C2_.wvu.FilterData" localSheetId="0" hidden="1">'9'!$A$6:$CJ$302</definedName>
    <definedName name="Z_59C616A4_A431_4528_9238_3977CE680727_.wvu.FilterData" localSheetId="0" hidden="1">'9'!$A$6:$DY$348</definedName>
    <definedName name="Z_5AAED656_D8B2_4931_9BF6_527FB9F78296_.wvu.FilterData" localSheetId="0" hidden="1">'9'!$A$6:$FM$348</definedName>
    <definedName name="Z_5AE783A5_15D2_474A_8005_5B5B7BD68F03_.wvu.FilterData" localSheetId="0" hidden="1">'9'!$A$6:$CJ$348</definedName>
    <definedName name="Z_5AE783A5_15D2_474A_8005_5B5B7BD68F03_.wvu.PrintArea" localSheetId="0" hidden="1">'9'!$A$1:$CP$302</definedName>
    <definedName name="Z_5B24939B_B480_4FC9_ACEF_CDF42CF499A9_.wvu.FilterData" localSheetId="0" hidden="1">'9'!$A$6:$G$308</definedName>
    <definedName name="Z_5B24939B_B480_4FC9_ACEF_CDF42CF499A9_.wvu.PrintArea" localSheetId="0" hidden="1">'9'!$A$1:$G$309</definedName>
    <definedName name="Z_5C8D3FD1_6EB0_4D05_BA44_C7A48224E99B_.wvu.FilterData" localSheetId="0" hidden="1">'9'!$A$6:$G$313</definedName>
    <definedName name="Z_5C8D3FD1_6EB0_4D05_BA44_C7A48224E99B_.wvu.PrintArea" localSheetId="0" hidden="1">'9'!$A$1:$G$309</definedName>
    <definedName name="Z_5C939D97_CBAD_4687_889A_01D4057E2A40_.wvu.FilterData" localSheetId="0" hidden="1">'9'!$A$6:$CJ$308</definedName>
    <definedName name="Z_5CF059CE_BF02_4A8B_B9CA_5F01176A22C6_.wvu.FilterData" localSheetId="0" hidden="1">'9'!$A$6:$CJ$348</definedName>
    <definedName name="Z_5E8F37C2_5609_48A0_A69E_BC312D244450_.wvu.FilterData" localSheetId="0" hidden="1">'9'!$A$6:$CJ$348</definedName>
    <definedName name="Z_5FB3F40A_0225_498B_8648_5DBB8AD41119_.wvu.FilterData" localSheetId="0" hidden="1">'9'!$A$6:$CJ$348</definedName>
    <definedName name="Z_62F917AD_C455_451A_877B_C73EFB655D97_.wvu.FilterData" localSheetId="0" hidden="1">'9'!$A$6:$CJ$348</definedName>
    <definedName name="Z_630CB10C_88FB_4C4F_9974_3CC383093AF8_.wvu.FilterData" localSheetId="0" hidden="1">'9'!$A$6:$CJ$348</definedName>
    <definedName name="Z_64D04CE5_4F05_4BC4_BE7D_9719ADDF491D_.wvu.FilterData" localSheetId="0" hidden="1">'9'!$A$6:$G$313</definedName>
    <definedName name="Z_64D60FDC_D7B2_44FE_9C2B_1899FB435D4A_.wvu.FilterData" localSheetId="0" hidden="1">'9'!$A$6:$FM$348</definedName>
    <definedName name="Z_697050BF_26BF_42A9_AE32_184592A8A7B0_.wvu.FilterData" localSheetId="0" hidden="1">'9'!$A$6:$CJ$348</definedName>
    <definedName name="Z_69BAF01A_21C3_4EED_B91D_A218536FB547_.wvu.FilterData" localSheetId="0" hidden="1">'9'!$A$6:$CJ$348</definedName>
    <definedName name="Z_6AAC5400_38E9_4EBB_B637_A47285F2BD20_.wvu.FilterData" localSheetId="0" hidden="1">'9'!$A$6:$CJ$348</definedName>
    <definedName name="Z_6AE464F9_8D50_4E5D_AD13_027F18D66437_.wvu.FilterData" localSheetId="0" hidden="1">'9'!$A$6:$CJ$308</definedName>
    <definedName name="Z_6CBBA64C_FB50_4C66_A892_1FFD1740B61D_.wvu.FilterData" localSheetId="0" hidden="1">'9'!$A$6:$G$308</definedName>
    <definedName name="Z_6DA4BB24_A9CF_45A1_94DD_A75CB82D7D01_.wvu.FilterData" localSheetId="0" hidden="1">'9'!$A$6:$CJ$348</definedName>
    <definedName name="Z_6E78D052_723E_4BE0_922D_97683050F509_.wvu.Cols" localSheetId="0" hidden="1">'9'!$I:$N,'9'!$AR:$AR,'9'!$AT:$BQ</definedName>
    <definedName name="Z_6E78D052_723E_4BE0_922D_97683050F509_.wvu.FilterData" localSheetId="0" hidden="1">'9'!$A$6:$DY$348</definedName>
    <definedName name="Z_6E78D052_723E_4BE0_922D_97683050F509_.wvu.PrintArea" localSheetId="0" hidden="1">'9'!$A$1:$CP$357</definedName>
    <definedName name="Z_6E78D052_723E_4BE0_922D_97683050F509_.wvu.PrintTitles" localSheetId="0" hidden="1">'9'!$5:$5</definedName>
    <definedName name="Z_703537CF_38FD_4B7D_A559_EB9EB456D826_.wvu.FilterData" localSheetId="0" hidden="1">'9'!$A$6:$CJ$348</definedName>
    <definedName name="Z_70EA31F5_7BD2_448E_806B_CABC9552CABC_.wvu.FilterData" localSheetId="0" hidden="1">'9'!$A$6:$CJ$302</definedName>
    <definedName name="Z_724E42F5_1E59_4AA3_814D_80BB4A4AA08C_.wvu.FilterData" localSheetId="0" hidden="1">'9'!$A$6:$E$302</definedName>
    <definedName name="Z_72F06F7F_504B_448B_A2F1_1B755C9FE2D7_.wvu.FilterData" localSheetId="0" hidden="1">'9'!$A$6:$G$308</definedName>
    <definedName name="Z_7344F650_8E80_4EEC_8629_11AD0767C9C4_.wvu.FilterData" localSheetId="0" hidden="1">'9'!$A$7:$DY$318</definedName>
    <definedName name="Z_7344F650_8E80_4EEC_8629_11AD0767C9C4_.wvu.PrintArea" localSheetId="0" hidden="1">'9'!$A$1:$CP$302</definedName>
    <definedName name="Z_755515D9_DAFD_4DAA_A2B0_695DA93C14E1_.wvu.FilterData" localSheetId="0" hidden="1">'9'!$A$6:$CJ$348</definedName>
    <definedName name="Z_75E1DCC8_1A79_4022_91C9_D2EA3B9019C0_.wvu.FilterData" localSheetId="0" hidden="1">'9'!$A$6:$E$302</definedName>
    <definedName name="Z_767D15D7_C9DD_47FC_B34E_EE249A9C2741_.wvu.FilterData" localSheetId="0" hidden="1">'9'!$A$6:$CJ$348</definedName>
    <definedName name="Z_767D15D7_C9DD_47FC_B34E_EE249A9C2741_.wvu.PrintArea" localSheetId="0" hidden="1">'9'!$A$1:$CP$302</definedName>
    <definedName name="Z_7C77F9B4_61ED_4A82_BFDB_400972046B98_.wvu.FilterData" localSheetId="0" hidden="1">'9'!$A$6:$CJ$348</definedName>
    <definedName name="Z_7FB64012_408D_434E_8B0B_CAA4FFECB3C3_.wvu.FilterData" localSheetId="0" hidden="1">'9'!$A$6:$CJ$308</definedName>
    <definedName name="Z_812EFD2C_B767_4882_AAF7_ADE830913289_.wvu.Cols" localSheetId="0" hidden="1">'9'!$L:$L,'9'!$N:$V,'9'!$AA:$AC</definedName>
    <definedName name="Z_812EFD2C_B767_4882_AAF7_ADE830913289_.wvu.FilterData" localSheetId="0" hidden="1">'9'!$A$6:$CJ$348</definedName>
    <definedName name="Z_812EFD2C_B767_4882_AAF7_ADE830913289_.wvu.PrintArea" localSheetId="0" hidden="1">'9'!$A$1:$CP$357</definedName>
    <definedName name="Z_8420835D_1274_4A7D_9154_32AA17EE59EF_.wvu.Cols" localSheetId="0" hidden="1">'9'!$I:$N,'9'!$AR:$AR,'9'!$AT:$BQ</definedName>
    <definedName name="Z_8420835D_1274_4A7D_9154_32AA17EE59EF_.wvu.FilterData" localSheetId="0" hidden="1">'9'!$A$6:$DY$348</definedName>
    <definedName name="Z_8420835D_1274_4A7D_9154_32AA17EE59EF_.wvu.PrintArea" localSheetId="0" hidden="1">'9'!$A$1:$CP$357</definedName>
    <definedName name="Z_8420835D_1274_4A7D_9154_32AA17EE59EF_.wvu.PrintTitles" localSheetId="0" hidden="1">'9'!$5:$5</definedName>
    <definedName name="Z_84691CE6_6951_4512_8CC9_54C5A87EB30B_.wvu.FilterData" localSheetId="0" hidden="1">'9'!$A$6:$E$308</definedName>
    <definedName name="Z_84C16426_1017_4863_B4D6_1F563289636E_.wvu.FilterData" localSheetId="0" hidden="1">'9'!$A$6:$E$6</definedName>
    <definedName name="Z_84F88DEB_302A_4128_80A5_EFEA8683F203_.wvu.FilterData" localSheetId="0" hidden="1">'9'!$A$6:$E$302</definedName>
    <definedName name="Z_85A69233_9FEF_4651_9ACF_107D8438C1AB_.wvu.Cols" localSheetId="0" hidden="1">'9'!#REF!,'9'!#REF!</definedName>
    <definedName name="Z_85A69233_9FEF_4651_9ACF_107D8438C1AB_.wvu.FilterData" localSheetId="0" hidden="1">'9'!$A$6:$E$302</definedName>
    <definedName name="Z_85A69233_9FEF_4651_9ACF_107D8438C1AB_.wvu.PrintArea" localSheetId="0" hidden="1">'9'!$A$1:$E$308</definedName>
    <definedName name="Z_8669707F_A680_452E_92E5_12DE576B3A15_.wvu.FilterData" localSheetId="0" hidden="1">'9'!$A$6:$E$302</definedName>
    <definedName name="Z_8917ED03_9F1C_4BDC_A779_E30D8692E356_.wvu.FilterData" localSheetId="0" hidden="1">'9'!$A$6:$CJ$348</definedName>
    <definedName name="Z_8A95BAF2_F1F3_4285_8F14_D9A092E907F7_.wvu.FilterData" localSheetId="0" hidden="1">'9'!$A$6:$CJ$348</definedName>
    <definedName name="Z_8A95BAF2_F1F3_4285_8F14_D9A092E907F7_.wvu.PrintArea" localSheetId="0" hidden="1">'9'!$A$1:$CP$302</definedName>
    <definedName name="Z_8AB2F469_A57C_4E3B_A079_26B1650F7C88_.wvu.FilterData" localSheetId="0" hidden="1">'9'!$A$6:$DY$348</definedName>
    <definedName name="Z_8CB3505D_5718_4FEF_806A_041E9128D409_.wvu.FilterData" localSheetId="0" hidden="1">'9'!$A$6:$CJ$302</definedName>
    <definedName name="Z_8E9EB96A_C785_47F0_BA38_CD67038FFD91_.wvu.Cols" localSheetId="0" hidden="1">'9'!$I:$N,'9'!$AR:$AR,'9'!$AT:$BQ</definedName>
    <definedName name="Z_8E9EB96A_C785_47F0_BA38_CD67038FFD91_.wvu.FilterData" localSheetId="0" hidden="1">'9'!$A$6:$DY$348</definedName>
    <definedName name="Z_8E9EB96A_C785_47F0_BA38_CD67038FFD91_.wvu.PrintArea" localSheetId="0" hidden="1">'9'!$A$1:$CP$357</definedName>
    <definedName name="Z_8E9EB96A_C785_47F0_BA38_CD67038FFD91_.wvu.PrintTitles" localSheetId="0" hidden="1">'9'!$5:$5</definedName>
    <definedName name="Z_8F1AB341_CE59_42C1_A45D_C4DD00CA3985_.wvu.FilterData" localSheetId="0" hidden="1">'9'!$A$6:$CJ$302</definedName>
    <definedName name="Z_934A59F8_0830_4BCF_8F2B_D5F980986111_.wvu.FilterData" localSheetId="0" hidden="1">'9'!$A$6:$E$302</definedName>
    <definedName name="Z_94D5926C_8869_46B7_AE2E_0B5FBADBE791_.wvu.FilterData" localSheetId="0" hidden="1">'9'!$A$6:$CJ$348</definedName>
    <definedName name="Z_95CE64DD_D444_4FD8_95A4_8AD4A1D09730_.wvu.FilterData" localSheetId="0" hidden="1">'9'!$A$6:$CJ$348</definedName>
    <definedName name="Z_967DBFE0_94E2_4D45_BDC0_D0A54A778AC3_.wvu.PrintArea" localSheetId="0" hidden="1">'9'!$A$1:$E$302</definedName>
    <definedName name="Z_994F7388_DD23_4FD3_96A0_8F65917EC384_.wvu.FilterData" localSheetId="0" hidden="1">'9'!$A$6:$G$308</definedName>
    <definedName name="Z_99E766B1_100B_4D79_8EEB_929F82B79E05_.wvu.FilterData" localSheetId="0" hidden="1">'9'!$A$6:$DY$348</definedName>
    <definedName name="Z_9A555F88_AE8C_450F_B9A0_9A023A6D8375_.wvu.FilterData" localSheetId="0" hidden="1">'9'!$A$6:$CJ$348</definedName>
    <definedName name="Z_9A8A2140_E12B_4A56_9E94_7FA118255949_.wvu.Cols" localSheetId="0" hidden="1">'9'!$L:$L,'9'!$N:$Q,'9'!$S:$U,'9'!$AA:$AC</definedName>
    <definedName name="Z_9A8A2140_E12B_4A56_9E94_7FA118255949_.wvu.FilterData" localSheetId="0" hidden="1">'9'!$A$6:$CJ$348</definedName>
    <definedName name="Z_9A8A2140_E12B_4A56_9E94_7FA118255949_.wvu.PrintArea" localSheetId="0" hidden="1">'9'!$A$1:$CP$302</definedName>
    <definedName name="Z_9A9D27BA_5756_4092_AAAE_F4E27AB2B514_.wvu.FilterData" localSheetId="0" hidden="1">'9'!$A$6:$CJ$308</definedName>
    <definedName name="Z_9B0AD954_A92B_48F3_9F76_76A95081EC99_.wvu.FilterData" localSheetId="0" hidden="1">'9'!$A$6:$CJ$302</definedName>
    <definedName name="Z_9B23EA57_AB35_4A12_93FC_8323B4BBA332_.wvu.FilterData" localSheetId="0" hidden="1">'9'!$A$6:$G$313</definedName>
    <definedName name="Z_9B29564C_C69F_439D_AE14_F8110683B996_.wvu.FilterData" localSheetId="0" hidden="1">'9'!$A$6:$CJ$348</definedName>
    <definedName name="Z_9B69CC65_5698_4CA3_B8D6_DFA53D07F877_.wvu.FilterData" localSheetId="0" hidden="1">'9'!$A$6:$CJ$308</definedName>
    <definedName name="Z_9C2C756A_58A9_4FCB_931D_121E412B03AF_.wvu.FilterData" localSheetId="0" hidden="1">'9'!$A$6:$CJ$302</definedName>
    <definedName name="Z_9D1000FD_2518_4E8C_BF1F_FA5E4D9ED59D_.wvu.FilterData" localSheetId="0" hidden="1">'9'!$A$6:$CJ$348</definedName>
    <definedName name="Z_9D1000FD_2518_4E8C_BF1F_FA5E4D9ED59D_.wvu.PrintArea" localSheetId="0" hidden="1">'9'!$A$1:$CP$302</definedName>
    <definedName name="Z_9F5D99B8_A002_4040_BA93_4C81323CD8D6_.wvu.FilterData" localSheetId="0" hidden="1">'9'!$A$6:$CJ$348</definedName>
    <definedName name="Z_9F5D99B8_A002_4040_BA93_4C81323CD8D6_.wvu.PrintArea" localSheetId="0" hidden="1">'9'!$A$1:$CP$302</definedName>
    <definedName name="Z_A443806B_B8D0_4F4F_9085_0AC194356EBA_.wvu.FilterData" localSheetId="0" hidden="1">'9'!$A$6:$DY$348</definedName>
    <definedName name="Z_A443806B_B8D0_4F4F_9085_0AC194356EBA_.wvu.PrintArea" localSheetId="0" hidden="1">'9'!$A$1:$CP$357</definedName>
    <definedName name="Z_A8649B01_17FC_4189_A30A_1273DEBB74BC_.wvu.Cols" localSheetId="0" hidden="1">'9'!$N:$U,'9'!$AA:$AA,'9'!$AC:$AC</definedName>
    <definedName name="Z_A8649B01_17FC_4189_A30A_1273DEBB74BC_.wvu.FilterData" localSheetId="0" hidden="1">'9'!$A$6:$CJ$348</definedName>
    <definedName name="Z_A8649B01_17FC_4189_A30A_1273DEBB74BC_.wvu.PrintArea" localSheetId="0" hidden="1">'9'!$A$1:$CP$302</definedName>
    <definedName name="Z_A9ED3388_D3A2_49CE_8CA9_410279A455F9_.wvu.FilterData" localSheetId="0" hidden="1">'9'!$A$6:$CJ$348</definedName>
    <definedName name="Z_AD178620_2B10_41C1_813C_5FB3AD8F75B5_.wvu.FilterData" localSheetId="0" hidden="1">'9'!$A$6:$E$308</definedName>
    <definedName name="Z_AD178620_2B10_41C1_813C_5FB3AD8F75B5_.wvu.PrintArea" localSheetId="0" hidden="1">'9'!$A$1:$G$308</definedName>
    <definedName name="Z_AD2F9A17_72EB_410C_9606_0A175472D4C4_.wvu.FilterData" localSheetId="0" hidden="1">'9'!$A$6:$FM$348</definedName>
    <definedName name="Z_AD85C85F_FD0C_4072_AD6E_FCA44F219726_.wvu.FilterData" localSheetId="0" hidden="1">'9'!$A$6:$CJ$348</definedName>
    <definedName name="Z_AD85C85F_FD0C_4072_AD6E_FCA44F219726_.wvu.PrintArea" localSheetId="0" hidden="1">'9'!$A$1:$CP$302</definedName>
    <definedName name="Z_ADB0B66D_9163_45D7_8B67_C9F018E62741_.wvu.Cols" localSheetId="0" hidden="1">'9'!$N:$V,'9'!$AA:$AC</definedName>
    <definedName name="Z_ADB0B66D_9163_45D7_8B67_C9F018E62741_.wvu.FilterData" localSheetId="0" hidden="1">'9'!$A$6:$CJ$348</definedName>
    <definedName name="Z_ADB0B66D_9163_45D7_8B67_C9F018E62741_.wvu.PrintTitles" localSheetId="0" hidden="1">'9'!$5:$6</definedName>
    <definedName name="Z_AE881319_D6BA_49D2_882D_B495C77E721B_.wvu.FilterData" localSheetId="0" hidden="1">'9'!$A$6:$CJ$308</definedName>
    <definedName name="Z_B051531B_8FBD_4B5C_8E4F_16685E8A271A_.wvu.Cols" localSheetId="0" hidden="1">'9'!$J:$J,'9'!$L:$L,'9'!$N:$V,'9'!$AB:$AC</definedName>
    <definedName name="Z_B051531B_8FBD_4B5C_8E4F_16685E8A271A_.wvu.FilterData" localSheetId="0" hidden="1">'9'!$A$6:$CJ$348</definedName>
    <definedName name="Z_B051531B_8FBD_4B5C_8E4F_16685E8A271A_.wvu.PrintArea" localSheetId="0" hidden="1">'9'!$A$1:$CP$302</definedName>
    <definedName name="Z_B075A1C3_D54B_4584_BA66_7C62AA7B1A27_.wvu.FilterData" localSheetId="0" hidden="1">'9'!$A$6:$G$302</definedName>
    <definedName name="Z_B14A4DB3_F54D_4E51_8590_CDE19A88F076_.wvu.FilterData" localSheetId="0" hidden="1">'9'!$A$6:$CJ$348</definedName>
    <definedName name="Z_B1FA1A6B_11F4_47CB_8C68_DB1F610188B3_.wvu.FilterData" localSheetId="0" hidden="1">'9'!$A$6:$G$313</definedName>
    <definedName name="Z_B1FA1A6B_11F4_47CB_8C68_DB1F610188B3_.wvu.PrintArea" localSheetId="0" hidden="1">'9'!$A$1:$G$309</definedName>
    <definedName name="Z_B214362B_CDD2_4EC2_84C3_D85D0093A046_.wvu.FilterData" localSheetId="0" hidden="1">'9'!$A$6:$G$308</definedName>
    <definedName name="Z_B3A83DC9_B7D9_4794_AED3_1612E6A2F9BC_.wvu.FilterData" localSheetId="0" hidden="1">'9'!$A$6:$E$302</definedName>
    <definedName name="Z_B5CBF695_BF90_451D_A2FF_D43CE0D4B2FE_.wvu.FilterData" localSheetId="0" hidden="1">'9'!$A$6:$CJ$348</definedName>
    <definedName name="Z_B7D36062_92DD_4637_A343_1A6904528C82_.wvu.FilterData" localSheetId="0" hidden="1">'9'!$A$7:$FM$318</definedName>
    <definedName name="Z_B86F2E07_89CF_4550_A0D5_9CEF09CDC4DB_.wvu.FilterData" localSheetId="0" hidden="1">'9'!$A$6:$G$308</definedName>
    <definedName name="Z_B99AF189_6F1A_49DE_856C_59FB8303A40E_.wvu.FilterData" localSheetId="0" hidden="1">'9'!$A$6:$CJ$348</definedName>
    <definedName name="Z_B9C7489F_8D12_4B3F_A97E_66BDBDF0CB6F_.wvu.FilterData" localSheetId="0" hidden="1">'9'!$A$6:$CJ$348</definedName>
    <definedName name="Z_B9C7489F_8D12_4B3F_A97E_66BDBDF0CB6F_.wvu.PrintArea" localSheetId="0" hidden="1">'9'!$A$1:$CP$302</definedName>
    <definedName name="Z_BA682B4D_E293_435B_A3D7_BE16B58D733A_.wvu.FilterData" localSheetId="0" hidden="1">'9'!$A$6:$FM$348</definedName>
    <definedName name="Z_BD5FD541_B814_4CFC_B342_DE3F86FB320D_.wvu.FilterData" localSheetId="0" hidden="1">'9'!$A$6:$FM$348</definedName>
    <definedName name="Z_BD635DF1_9D16_4EC5_AD4D_4BB359CF265E_.wvu.FilterData" localSheetId="0" hidden="1">'9'!$A$6:$G$308</definedName>
    <definedName name="Z_BD802E7E_2C4C_496A_BEE3_CA2B7412B1A2_.wvu.FilterData" localSheetId="0" hidden="1">'9'!$A$6:$CJ$302</definedName>
    <definedName name="Z_BD903C80_62CF_47AD_8B3D_108F1545C838_.wvu.FilterData" localSheetId="0" hidden="1">'9'!$A$6:$CJ$348</definedName>
    <definedName name="Z_BE19A6C9_1417_4EBF_844E_6C177B32CE88_.wvu.FilterData" localSheetId="0" hidden="1">'9'!$A$6:$DY$348</definedName>
    <definedName name="Z_C1B4AC7D_5D50_42F3_BA36_38D81A5C07A9_.wvu.FilterData" localSheetId="0" hidden="1">'9'!$A$6:$G$308</definedName>
    <definedName name="Z_C84CC508_59C4_4C5B_9BD7_55580718FBE3_.wvu.FilterData" localSheetId="0" hidden="1">'9'!$A$6:$G$313</definedName>
    <definedName name="Z_CAF5003A_7B60_426F_A954_3020CB4D9E61_.wvu.FilterData" localSheetId="0" hidden="1">'9'!$A$6:$DY$348</definedName>
    <definedName name="Z_CB81B4B3_6C37_443E_AE82_4B10A6F199ED_.wvu.FilterData" localSheetId="0" hidden="1">'9'!$A$6:$CJ$348</definedName>
    <definedName name="Z_CC0A2559_31DF_4DE9_B7EC_A1D4FBD8EDBD_.wvu.Cols" localSheetId="0" hidden="1">'9'!#REF!</definedName>
    <definedName name="Z_CC0A2559_31DF_4DE9_B7EC_A1D4FBD8EDBD_.wvu.FilterData" localSheetId="0" hidden="1">'9'!$A$6:$G$313</definedName>
    <definedName name="Z_CC0A2559_31DF_4DE9_B7EC_A1D4FBD8EDBD_.wvu.PrintArea" localSheetId="0" hidden="1">'9'!$A$1:$M$358</definedName>
    <definedName name="Z_CEB20F0B_BC0B_415B_9ACB_2400578AF61E_.wvu.FilterData" localSheetId="0" hidden="1">'9'!$A$6:$CJ$348</definedName>
    <definedName name="Z_D150BA88_7F3C_411F_A2F7_9926A3215BF8_.wvu.FilterData" localSheetId="0" hidden="1">'9'!$A$6:$CJ$348</definedName>
    <definedName name="Z_D4295092_5AE3_4132_A249_27F2A0186103_.wvu.FilterData" localSheetId="0" hidden="1">'9'!$A$6:$CJ$306</definedName>
    <definedName name="Z_D5ACCAFB_55F7_4EA0_BC16_0C4D5CD81871_.wvu.FilterData" localSheetId="0" hidden="1">'9'!$A$6:$FM$348</definedName>
    <definedName name="Z_D7B3DC33_2103_42DB_8743_633C1DB5F5AC_.wvu.FilterData" localSheetId="0" hidden="1">'9'!$A$6:$CJ$305</definedName>
    <definedName name="Z_D7FCEBF3_7BCB_4BE7_B17D_5F2435C5022E_.wvu.FilterData" localSheetId="0" hidden="1">'9'!$A$6:$CJ$348</definedName>
    <definedName name="Z_D9AAC8FB_1CC0_47EA_BC47_1FF7F4AE8A77_.wvu.FilterData" localSheetId="0" hidden="1">'9'!$A$6:$CJ$348</definedName>
    <definedName name="Z_DA529431_8DDB_4F39_B7D1_A6AD6361EB02_.wvu.FilterData" localSheetId="0" hidden="1">'9'!$A$6:$G$302</definedName>
    <definedName name="Z_DD00787E_F95E_4EF7_8E44_70BF6B236CE3_.wvu.FilterData" localSheetId="0" hidden="1">'9'!$A$6:$CJ$348</definedName>
    <definedName name="Z_DD00787E_F95E_4EF7_8E44_70BF6B236CE3_.wvu.PrintArea" localSheetId="0" hidden="1">'9'!$A$1:$CP$302</definedName>
    <definedName name="Z_DD27144B_FEFF_477A_8D91_79F97DC8E9BB_.wvu.FilterData" localSheetId="0" hidden="1">'9'!$A$6:$E$302</definedName>
    <definedName name="Z_DE32E497_16DE_4FB8_AE11_0573F3B25B69_.wvu.FilterData" localSheetId="0" hidden="1">'9'!$A$6:$CJ$348</definedName>
    <definedName name="Z_DE32E497_16DE_4FB8_AE11_0573F3B25B69_.wvu.PrintArea" localSheetId="0" hidden="1">'9'!$A$1:$CP$302</definedName>
    <definedName name="Z_DECBEB33_2672_4DAB_B936_66B00633448C_.wvu.FilterData" localSheetId="0" hidden="1">'9'!$A$6:$E$302</definedName>
    <definedName name="Z_DF4B35B1_F1B9_4EC4_ADC1_A51FD36B7B3A_.wvu.FilterData" localSheetId="0" hidden="1">'9'!$A$6:$G$308</definedName>
    <definedName name="Z_E1C0057F_7354_41BD_A588_80262403C812_.wvu.FilterData" localSheetId="0" hidden="1">'9'!$A$6:$CJ$308</definedName>
    <definedName name="Z_E3A5D5D4_A130_43A6_BAB7_2293E7190270_.wvu.FilterData" localSheetId="0" hidden="1">'9'!$A$6:$G$308</definedName>
    <definedName name="Z_E3DFE66E_2ECA_404F_8F56_B8E2B08E67A9_.wvu.FilterData" localSheetId="0" hidden="1">'9'!$A$6:$CJ$307</definedName>
    <definedName name="Z_E5BB1A9A_9A8D_4E1D_B940_15C535C1DFDD_.wvu.FilterData" localSheetId="0" hidden="1">'9'!$A$6:$CJ$348</definedName>
    <definedName name="Z_E5E60C4D_E2BC_48C3_AAA7_28116C74DB8C_.wvu.FilterData" localSheetId="0" hidden="1">'9'!$A$6:$E$302</definedName>
    <definedName name="Z_E5F6B655_8EF5_47C6_8F95_2E84F20ECDE8_.wvu.FilterData" localSheetId="0" hidden="1">'9'!$A$6:$CJ$348</definedName>
    <definedName name="Z_E9753362_D4FC_4E9E_BC38_3B7FC35B2D05_.wvu.FilterData" localSheetId="0" hidden="1">'9'!$A$6:$CJ$348</definedName>
    <definedName name="Z_EA04B225_6A69_4C89_8C2A_93E33C15F94A_.wvu.FilterData" localSheetId="0" hidden="1">'9'!$A$6:$CJ$348</definedName>
    <definedName name="Z_EBE07231_068E_4254_9957_92C5A0F86565_.wvu.FilterData" localSheetId="0" hidden="1">'9'!$A$6:$FM$348</definedName>
    <definedName name="Z_EC8D2E6A_FC69_445E_8D63_C9E40C7007B9_.wvu.FilterData" localSheetId="0" hidden="1">'9'!$A$6:$CJ$348</definedName>
    <definedName name="Z_EC94668B_B026_457E_98A1_3171A60383EC_.wvu.FilterData" localSheetId="0" hidden="1">'9'!$A$6:$CJ$348</definedName>
    <definedName name="Z_EE98E8CB_2506_4B04_931D_6237295A69C5_.wvu.FilterData" localSheetId="0" hidden="1">'9'!$A$6:$CJ$348</definedName>
    <definedName name="Z_F1230A56_3580_437B_9F38_DA8DF208FC4F_.wvu.FilterData" localSheetId="0" hidden="1">'9'!$A$6:$CJ$348</definedName>
    <definedName name="Z_F30279F4_9309_4E33_90A3_F01944D0760F_.wvu.FilterData" localSheetId="0" hidden="1">'9'!$A$6:$E$302</definedName>
    <definedName name="Z_F3C83DE9_9354_4C6C_932B_9EDB26F580C4_.wvu.FilterData" localSheetId="0" hidden="1">'9'!$A$6:$CJ$348</definedName>
    <definedName name="Z_F564E6C0_D1D9_48FE_8735_725D22DBCE23_.wvu.FilterData" localSheetId="0" hidden="1">'9'!$A$7:$FM$318</definedName>
    <definedName name="Z_F6FCBC23_1BB3_4782_ACC5_91BF38E41404_.wvu.FilterData" localSheetId="0" hidden="1">'9'!$A$6:$CJ$348</definedName>
    <definedName name="Z_F6FCBC23_1BB3_4782_ACC5_91BF38E41404_.wvu.PrintArea" localSheetId="0" hidden="1">'9'!$A$1:$CP$302</definedName>
    <definedName name="Z_F8185996_BB0E_43E8_8A1A_C0ACB576CD88_.wvu.FilterData" localSheetId="0" hidden="1">'9'!$A$6:$G$302</definedName>
    <definedName name="Z_FC757CAE_A32E_4659_BB8E_AF8086218767_.wvu.FilterData" localSheetId="0" hidden="1">'9'!$A$6:$DY$348</definedName>
    <definedName name="Z_FC80B0D7_61B1_4EFF_AF50_8708E3464F4A_.wvu.FilterData" localSheetId="0" hidden="1">'9'!$A$6:$G$313</definedName>
    <definedName name="Z_FCAECC44_AEFF_4A6F_BE96_1213B5BA81DF_.wvu.FilterData" localSheetId="0" hidden="1">'9'!$A$6:$CJ$348</definedName>
    <definedName name="Z_FCE2D04A_5E8B_4E2F_B6CD_F6351D1F5D8D_.wvu.FilterData" localSheetId="0" hidden="1">'9'!$A$6:$CJ$302</definedName>
    <definedName name="Z_FD4A4FCE_F2ED_438C_A001_456C5B275ADF_.wvu.FilterData" localSheetId="0" hidden="1">'9'!$A$6:$G$308</definedName>
    <definedName name="Z_FE41E824_DC01_4A58_A859_DAE78BC6469B_.wvu.FilterData" localSheetId="0" hidden="1">'9'!$A$6:$CJ$308</definedName>
    <definedName name="Z_FE41E824_DC01_4A58_A859_DAE78BC6469B_.wvu.PrintArea" localSheetId="0" hidden="1">'9'!$A$1:$CP$302</definedName>
    <definedName name="Z_FFCE7221_E04E_4B83_8EDB_658B0D975294_.wvu.FilterData" localSheetId="0" hidden="1">'9'!$A$6:$CJ$348</definedName>
    <definedName name="_xlnm.Print_Area" localSheetId="0">'9'!$A$1:$CP$302</definedName>
    <definedName name="фт353">#REF!</definedName>
  </definedNames>
  <calcPr calcId="145621" iterate="1" iterateCount="200"/>
</workbook>
</file>

<file path=xl/calcChain.xml><?xml version="1.0" encoding="utf-8"?>
<calcChain xmlns="http://schemas.openxmlformats.org/spreadsheetml/2006/main">
  <c r="AT338" i="1" l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C338" i="1"/>
  <c r="AB338" i="1"/>
  <c r="AA338" i="1"/>
  <c r="Z338" i="1"/>
  <c r="Y338" i="1"/>
  <c r="X338" i="1"/>
  <c r="W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C336" i="1"/>
  <c r="AB336" i="1"/>
  <c r="AA336" i="1"/>
  <c r="Z336" i="1"/>
  <c r="Y336" i="1"/>
  <c r="X336" i="1"/>
  <c r="W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C334" i="1"/>
  <c r="AB334" i="1"/>
  <c r="AA334" i="1"/>
  <c r="Z334" i="1"/>
  <c r="Y334" i="1"/>
  <c r="X334" i="1"/>
  <c r="W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C333" i="1"/>
  <c r="AB333" i="1"/>
  <c r="AA333" i="1"/>
  <c r="Z333" i="1"/>
  <c r="Y333" i="1"/>
  <c r="X333" i="1"/>
  <c r="W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C332" i="1"/>
  <c r="AB332" i="1"/>
  <c r="AA332" i="1"/>
  <c r="Z332" i="1"/>
  <c r="Y332" i="1"/>
  <c r="X332" i="1"/>
  <c r="W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C330" i="1"/>
  <c r="AB330" i="1"/>
  <c r="AA330" i="1"/>
  <c r="U330" i="1"/>
  <c r="T330" i="1"/>
  <c r="S330" i="1"/>
  <c r="R330" i="1"/>
  <c r="Q330" i="1"/>
  <c r="P330" i="1"/>
  <c r="O330" i="1"/>
  <c r="N330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C329" i="1"/>
  <c r="AB329" i="1"/>
  <c r="AA329" i="1"/>
  <c r="Z329" i="1"/>
  <c r="Y329" i="1"/>
  <c r="X329" i="1"/>
  <c r="W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C328" i="1"/>
  <c r="AB328" i="1"/>
  <c r="AA328" i="1"/>
  <c r="Z328" i="1"/>
  <c r="Y328" i="1"/>
  <c r="X328" i="1"/>
  <c r="W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C325" i="1"/>
  <c r="AB325" i="1"/>
  <c r="AA325" i="1"/>
  <c r="Z325" i="1"/>
  <c r="Y325" i="1"/>
  <c r="X325" i="1"/>
  <c r="W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C324" i="1"/>
  <c r="AB324" i="1"/>
  <c r="AA324" i="1"/>
  <c r="Z324" i="1"/>
  <c r="Y324" i="1"/>
  <c r="X324" i="1"/>
  <c r="W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AT323" i="1"/>
  <c r="AS323" i="1"/>
  <c r="AR323" i="1"/>
  <c r="AQ323" i="1"/>
  <c r="AP323" i="1"/>
  <c r="AO323" i="1"/>
  <c r="AN323" i="1"/>
  <c r="AM323" i="1"/>
  <c r="AL323" i="1"/>
  <c r="AK323" i="1"/>
  <c r="AI323" i="1"/>
  <c r="AH323" i="1"/>
  <c r="AG323" i="1"/>
  <c r="AF323" i="1"/>
  <c r="AC323" i="1"/>
  <c r="AB323" i="1"/>
  <c r="AA323" i="1"/>
  <c r="Z323" i="1"/>
  <c r="Y323" i="1"/>
  <c r="X323" i="1"/>
  <c r="W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17" i="1"/>
  <c r="G356" i="1" s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C316" i="1"/>
  <c r="AB316" i="1"/>
  <c r="AA316" i="1"/>
  <c r="Z316" i="1"/>
  <c r="Y316" i="1"/>
  <c r="X316" i="1"/>
  <c r="W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AU314" i="1"/>
  <c r="AD314" i="1"/>
  <c r="V314" i="1"/>
  <c r="AV314" i="1" s="1"/>
  <c r="AU313" i="1"/>
  <c r="AD313" i="1"/>
  <c r="V313" i="1"/>
  <c r="AV313" i="1" s="1"/>
  <c r="AU312" i="1"/>
  <c r="AD312" i="1"/>
  <c r="V312" i="1"/>
  <c r="AU311" i="1"/>
  <c r="AD311" i="1"/>
  <c r="V311" i="1"/>
  <c r="AV311" i="1" s="1"/>
  <c r="AU310" i="1"/>
  <c r="AD310" i="1"/>
  <c r="V310" i="1"/>
  <c r="AU309" i="1"/>
  <c r="AD309" i="1"/>
  <c r="V309" i="1"/>
  <c r="AV309" i="1" s="1"/>
  <c r="AU308" i="1"/>
  <c r="AD308" i="1"/>
  <c r="V308" i="1"/>
  <c r="AU307" i="1"/>
  <c r="AD307" i="1"/>
  <c r="V307" i="1"/>
  <c r="AV307" i="1" s="1"/>
  <c r="AU306" i="1"/>
  <c r="AD306" i="1"/>
  <c r="V306" i="1"/>
  <c r="AU305" i="1"/>
  <c r="AD305" i="1"/>
  <c r="V305" i="1"/>
  <c r="AV305" i="1" s="1"/>
  <c r="AU304" i="1"/>
  <c r="AD304" i="1"/>
  <c r="AV304" i="1" s="1"/>
  <c r="V304" i="1"/>
  <c r="AU303" i="1"/>
  <c r="AU316" i="1" s="1"/>
  <c r="AD303" i="1"/>
  <c r="V303" i="1"/>
  <c r="V316" i="1" s="1"/>
  <c r="AZ300" i="1"/>
  <c r="AY300" i="1"/>
  <c r="BA300" i="1" s="1"/>
  <c r="AX300" i="1"/>
  <c r="AU300" i="1"/>
  <c r="AD300" i="1"/>
  <c r="V300" i="1"/>
  <c r="AV300" i="1" s="1"/>
  <c r="AZ299" i="1"/>
  <c r="AY299" i="1"/>
  <c r="BA299" i="1" s="1"/>
  <c r="AX299" i="1"/>
  <c r="AU299" i="1"/>
  <c r="AD299" i="1"/>
  <c r="V299" i="1"/>
  <c r="AZ298" i="1"/>
  <c r="AY298" i="1"/>
  <c r="AX298" i="1"/>
  <c r="AU298" i="1"/>
  <c r="AD298" i="1"/>
  <c r="V298" i="1"/>
  <c r="AV298" i="1" s="1"/>
  <c r="AZ297" i="1"/>
  <c r="AY297" i="1"/>
  <c r="BA297" i="1" s="1"/>
  <c r="AX297" i="1"/>
  <c r="AU297" i="1"/>
  <c r="AD297" i="1"/>
  <c r="V297" i="1"/>
  <c r="AV297" i="1" s="1"/>
  <c r="AT296" i="1"/>
  <c r="AT348" i="1" s="1"/>
  <c r="AS296" i="1"/>
  <c r="AS348" i="1" s="1"/>
  <c r="AR296" i="1"/>
  <c r="AR348" i="1" s="1"/>
  <c r="AQ296" i="1"/>
  <c r="AQ348" i="1" s="1"/>
  <c r="AP296" i="1"/>
  <c r="AP348" i="1" s="1"/>
  <c r="AO296" i="1"/>
  <c r="AN296" i="1"/>
  <c r="AN348" i="1" s="1"/>
  <c r="AM296" i="1"/>
  <c r="AL296" i="1"/>
  <c r="AL348" i="1" s="1"/>
  <c r="AK296" i="1"/>
  <c r="AK348" i="1" s="1"/>
  <c r="AJ296" i="1"/>
  <c r="AJ348" i="1" s="1"/>
  <c r="AI296" i="1"/>
  <c r="AI348" i="1" s="1"/>
  <c r="AH296" i="1"/>
  <c r="AH348" i="1" s="1"/>
  <c r="AG296" i="1"/>
  <c r="AF296" i="1"/>
  <c r="AF348" i="1" s="1"/>
  <c r="AE296" i="1"/>
  <c r="AU296" i="1" s="1"/>
  <c r="AU348" i="1" s="1"/>
  <c r="AC296" i="1"/>
  <c r="AC348" i="1" s="1"/>
  <c r="AB296" i="1"/>
  <c r="AB348" i="1" s="1"/>
  <c r="AA296" i="1"/>
  <c r="AA348" i="1" s="1"/>
  <c r="Z296" i="1"/>
  <c r="Z348" i="1" s="1"/>
  <c r="Y296" i="1"/>
  <c r="Y348" i="1" s="1"/>
  <c r="X296" i="1"/>
  <c r="X348" i="1" s="1"/>
  <c r="W296" i="1"/>
  <c r="U296" i="1"/>
  <c r="U348" i="1" s="1"/>
  <c r="T296" i="1"/>
  <c r="T348" i="1" s="1"/>
  <c r="S296" i="1"/>
  <c r="S348" i="1" s="1"/>
  <c r="R296" i="1"/>
  <c r="R348" i="1" s="1"/>
  <c r="Q296" i="1"/>
  <c r="P296" i="1"/>
  <c r="P348" i="1" s="1"/>
  <c r="O296" i="1"/>
  <c r="N296" i="1"/>
  <c r="N348" i="1" s="1"/>
  <c r="M296" i="1"/>
  <c r="M348" i="1" s="1"/>
  <c r="L296" i="1"/>
  <c r="K296" i="1"/>
  <c r="K348" i="1" s="1"/>
  <c r="J296" i="1"/>
  <c r="J348" i="1" s="1"/>
  <c r="I296" i="1"/>
  <c r="H296" i="1"/>
  <c r="H348" i="1" s="1"/>
  <c r="G296" i="1"/>
  <c r="AZ295" i="1"/>
  <c r="AY295" i="1"/>
  <c r="BA295" i="1" s="1"/>
  <c r="AX295" i="1"/>
  <c r="AU295" i="1"/>
  <c r="AD295" i="1"/>
  <c r="V295" i="1"/>
  <c r="AV295" i="1" s="1"/>
  <c r="AZ294" i="1"/>
  <c r="AY294" i="1"/>
  <c r="BA294" i="1" s="1"/>
  <c r="AX294" i="1"/>
  <c r="AU294" i="1"/>
  <c r="AD294" i="1"/>
  <c r="V294" i="1"/>
  <c r="AV294" i="1" s="1"/>
  <c r="AZ293" i="1"/>
  <c r="AY293" i="1"/>
  <c r="BA293" i="1" s="1"/>
  <c r="AX293" i="1"/>
  <c r="AU293" i="1"/>
  <c r="AD293" i="1"/>
  <c r="V293" i="1"/>
  <c r="AZ292" i="1"/>
  <c r="AY292" i="1"/>
  <c r="AU292" i="1"/>
  <c r="AD292" i="1"/>
  <c r="V292" i="1"/>
  <c r="AV292" i="1" s="1"/>
  <c r="G292" i="1"/>
  <c r="AX292" i="1" s="1"/>
  <c r="AZ291" i="1"/>
  <c r="AY291" i="1"/>
  <c r="AX291" i="1"/>
  <c r="AU291" i="1"/>
  <c r="AD291" i="1"/>
  <c r="V291" i="1"/>
  <c r="AZ290" i="1"/>
  <c r="AY290" i="1"/>
  <c r="AX290" i="1"/>
  <c r="AU290" i="1"/>
  <c r="AD290" i="1"/>
  <c r="AV290" i="1" s="1"/>
  <c r="V290" i="1"/>
  <c r="AZ289" i="1"/>
  <c r="BA289" i="1" s="1"/>
  <c r="AY289" i="1"/>
  <c r="AX289" i="1"/>
  <c r="BB289" i="1" s="1"/>
  <c r="AU289" i="1"/>
  <c r="AD289" i="1"/>
  <c r="V289" i="1"/>
  <c r="AZ288" i="1"/>
  <c r="AY288" i="1"/>
  <c r="BA288" i="1" s="1"/>
  <c r="AX288" i="1"/>
  <c r="AU288" i="1"/>
  <c r="AD288" i="1"/>
  <c r="AV288" i="1" s="1"/>
  <c r="V288" i="1"/>
  <c r="AZ287" i="1"/>
  <c r="AY287" i="1"/>
  <c r="AX287" i="1"/>
  <c r="AU287" i="1"/>
  <c r="AD287" i="1"/>
  <c r="V287" i="1"/>
  <c r="AZ286" i="1"/>
  <c r="AY286" i="1"/>
  <c r="AX286" i="1"/>
  <c r="AU286" i="1"/>
  <c r="AD286" i="1"/>
  <c r="AV286" i="1" s="1"/>
  <c r="V286" i="1"/>
  <c r="AZ285" i="1"/>
  <c r="BA285" i="1" s="1"/>
  <c r="AY285" i="1"/>
  <c r="AX285" i="1"/>
  <c r="AU285" i="1"/>
  <c r="AD285" i="1"/>
  <c r="V285" i="1"/>
  <c r="AZ284" i="1"/>
  <c r="AY284" i="1"/>
  <c r="BA284" i="1" s="1"/>
  <c r="AX284" i="1"/>
  <c r="AU284" i="1"/>
  <c r="AD284" i="1"/>
  <c r="AV284" i="1" s="1"/>
  <c r="V284" i="1"/>
  <c r="AZ283" i="1"/>
  <c r="AY283" i="1"/>
  <c r="AX283" i="1"/>
  <c r="AU283" i="1"/>
  <c r="AD283" i="1"/>
  <c r="V283" i="1"/>
  <c r="AZ282" i="1"/>
  <c r="AY282" i="1"/>
  <c r="AX282" i="1"/>
  <c r="AU282" i="1"/>
  <c r="AD282" i="1"/>
  <c r="AV282" i="1" s="1"/>
  <c r="V282" i="1"/>
  <c r="AZ281" i="1"/>
  <c r="BA281" i="1" s="1"/>
  <c r="AY281" i="1"/>
  <c r="AX281" i="1"/>
  <c r="BB281" i="1" s="1"/>
  <c r="AU281" i="1"/>
  <c r="AD281" i="1"/>
  <c r="V281" i="1"/>
  <c r="AZ280" i="1"/>
  <c r="AY280" i="1"/>
  <c r="BA280" i="1" s="1"/>
  <c r="AX280" i="1"/>
  <c r="AU280" i="1"/>
  <c r="AD280" i="1"/>
  <c r="AV280" i="1" s="1"/>
  <c r="V280" i="1"/>
  <c r="AZ279" i="1"/>
  <c r="AY279" i="1"/>
  <c r="AX279" i="1"/>
  <c r="AU279" i="1"/>
  <c r="AD279" i="1"/>
  <c r="V279" i="1"/>
  <c r="AZ278" i="1"/>
  <c r="AY278" i="1"/>
  <c r="AX278" i="1"/>
  <c r="AU278" i="1"/>
  <c r="AD278" i="1"/>
  <c r="AV278" i="1" s="1"/>
  <c r="V278" i="1"/>
  <c r="AZ277" i="1"/>
  <c r="BA277" i="1" s="1"/>
  <c r="AY277" i="1"/>
  <c r="AX277" i="1"/>
  <c r="AU277" i="1"/>
  <c r="AD277" i="1"/>
  <c r="V277" i="1"/>
  <c r="AZ276" i="1"/>
  <c r="AY276" i="1"/>
  <c r="BA276" i="1" s="1"/>
  <c r="AX276" i="1"/>
  <c r="AU276" i="1"/>
  <c r="AD276" i="1"/>
  <c r="AV276" i="1" s="1"/>
  <c r="V276" i="1"/>
  <c r="AZ275" i="1"/>
  <c r="AY275" i="1"/>
  <c r="AX275" i="1"/>
  <c r="AU275" i="1"/>
  <c r="AD275" i="1"/>
  <c r="V275" i="1"/>
  <c r="AZ274" i="1"/>
  <c r="AY274" i="1"/>
  <c r="AX274" i="1"/>
  <c r="AU274" i="1"/>
  <c r="AD274" i="1"/>
  <c r="AV274" i="1" s="1"/>
  <c r="V274" i="1"/>
  <c r="AZ273" i="1"/>
  <c r="AY273" i="1"/>
  <c r="AX273" i="1"/>
  <c r="AU273" i="1"/>
  <c r="AD273" i="1"/>
  <c r="V273" i="1"/>
  <c r="AZ272" i="1"/>
  <c r="AY272" i="1"/>
  <c r="BA272" i="1" s="1"/>
  <c r="AX272" i="1"/>
  <c r="AU272" i="1"/>
  <c r="AD272" i="1"/>
  <c r="AV272" i="1" s="1"/>
  <c r="V272" i="1"/>
  <c r="AZ271" i="1"/>
  <c r="AY271" i="1"/>
  <c r="AX271" i="1"/>
  <c r="AU271" i="1"/>
  <c r="AD271" i="1"/>
  <c r="V271" i="1"/>
  <c r="AZ270" i="1"/>
  <c r="AY270" i="1"/>
  <c r="AX270" i="1"/>
  <c r="AU270" i="1"/>
  <c r="AD270" i="1"/>
  <c r="AV270" i="1" s="1"/>
  <c r="V270" i="1"/>
  <c r="AZ269" i="1"/>
  <c r="AY269" i="1"/>
  <c r="AX269" i="1"/>
  <c r="AU269" i="1"/>
  <c r="AD269" i="1"/>
  <c r="V269" i="1"/>
  <c r="AZ268" i="1"/>
  <c r="AY268" i="1"/>
  <c r="BA268" i="1" s="1"/>
  <c r="AX268" i="1"/>
  <c r="AU268" i="1"/>
  <c r="AD268" i="1"/>
  <c r="AV268" i="1" s="1"/>
  <c r="V268" i="1"/>
  <c r="AZ267" i="1"/>
  <c r="AY267" i="1"/>
  <c r="AX267" i="1"/>
  <c r="AU267" i="1"/>
  <c r="AD267" i="1"/>
  <c r="V267" i="1"/>
  <c r="AZ266" i="1"/>
  <c r="AY266" i="1"/>
  <c r="AX266" i="1"/>
  <c r="AU266" i="1"/>
  <c r="AD266" i="1"/>
  <c r="AV266" i="1" s="1"/>
  <c r="V266" i="1"/>
  <c r="AZ265" i="1"/>
  <c r="AY265" i="1"/>
  <c r="AX265" i="1"/>
  <c r="AU265" i="1"/>
  <c r="AD265" i="1"/>
  <c r="V265" i="1"/>
  <c r="AZ264" i="1"/>
  <c r="AY264" i="1"/>
  <c r="BA264" i="1" s="1"/>
  <c r="AX264" i="1"/>
  <c r="AU264" i="1"/>
  <c r="AD264" i="1"/>
  <c r="AV264" i="1" s="1"/>
  <c r="V264" i="1"/>
  <c r="AZ263" i="1"/>
  <c r="AY263" i="1"/>
  <c r="AX263" i="1"/>
  <c r="AU263" i="1"/>
  <c r="AD263" i="1"/>
  <c r="V263" i="1"/>
  <c r="AZ262" i="1"/>
  <c r="AY262" i="1"/>
  <c r="AX262" i="1"/>
  <c r="AU262" i="1"/>
  <c r="AD262" i="1"/>
  <c r="AV262" i="1" s="1"/>
  <c r="V262" i="1"/>
  <c r="AZ261" i="1"/>
  <c r="AY261" i="1"/>
  <c r="AX261" i="1"/>
  <c r="AU261" i="1"/>
  <c r="AD261" i="1"/>
  <c r="V261" i="1"/>
  <c r="AZ260" i="1"/>
  <c r="AY260" i="1"/>
  <c r="BA260" i="1" s="1"/>
  <c r="AX260" i="1"/>
  <c r="AU260" i="1"/>
  <c r="AD260" i="1"/>
  <c r="AV260" i="1" s="1"/>
  <c r="V260" i="1"/>
  <c r="AZ259" i="1"/>
  <c r="BA259" i="1" s="1"/>
  <c r="AY259" i="1"/>
  <c r="AX259" i="1"/>
  <c r="BB259" i="1" s="1"/>
  <c r="AU259" i="1"/>
  <c r="AD259" i="1"/>
  <c r="V259" i="1"/>
  <c r="AZ258" i="1"/>
  <c r="AY258" i="1"/>
  <c r="AX258" i="1"/>
  <c r="AU258" i="1"/>
  <c r="AD258" i="1"/>
  <c r="AV258" i="1" s="1"/>
  <c r="V258" i="1"/>
  <c r="AZ257" i="1"/>
  <c r="AY257" i="1"/>
  <c r="AX257" i="1"/>
  <c r="AU257" i="1"/>
  <c r="AD257" i="1"/>
  <c r="V257" i="1"/>
  <c r="AZ256" i="1"/>
  <c r="AY256" i="1"/>
  <c r="BA256" i="1" s="1"/>
  <c r="AX256" i="1"/>
  <c r="AU256" i="1"/>
  <c r="AD256" i="1"/>
  <c r="AV256" i="1" s="1"/>
  <c r="V256" i="1"/>
  <c r="AZ255" i="1"/>
  <c r="BA255" i="1" s="1"/>
  <c r="AY255" i="1"/>
  <c r="AX255" i="1"/>
  <c r="AU255" i="1"/>
  <c r="AD255" i="1"/>
  <c r="V255" i="1"/>
  <c r="AZ254" i="1"/>
  <c r="AY254" i="1"/>
  <c r="AX254" i="1"/>
  <c r="AU254" i="1"/>
  <c r="AD254" i="1"/>
  <c r="AV254" i="1" s="1"/>
  <c r="V254" i="1"/>
  <c r="AZ253" i="1"/>
  <c r="AY253" i="1"/>
  <c r="AX253" i="1"/>
  <c r="AH253" i="1"/>
  <c r="AF253" i="1"/>
  <c r="AF249" i="1" s="1"/>
  <c r="AF347" i="1" s="1"/>
  <c r="AE253" i="1"/>
  <c r="AU253" i="1" s="1"/>
  <c r="AD253" i="1"/>
  <c r="V253" i="1"/>
  <c r="AV253" i="1" s="1"/>
  <c r="AZ252" i="1"/>
  <c r="AY252" i="1"/>
  <c r="BA252" i="1" s="1"/>
  <c r="AU252" i="1"/>
  <c r="W252" i="1"/>
  <c r="V252" i="1"/>
  <c r="AZ251" i="1"/>
  <c r="BA251" i="1" s="1"/>
  <c r="AY251" i="1"/>
  <c r="AX251" i="1"/>
  <c r="BB251" i="1" s="1"/>
  <c r="AU251" i="1"/>
  <c r="AD251" i="1"/>
  <c r="V251" i="1"/>
  <c r="AZ250" i="1"/>
  <c r="AY250" i="1"/>
  <c r="AX250" i="1"/>
  <c r="AU250" i="1"/>
  <c r="AD250" i="1"/>
  <c r="AV250" i="1" s="1"/>
  <c r="V250" i="1"/>
  <c r="AT249" i="1"/>
  <c r="AT347" i="1" s="1"/>
  <c r="AS249" i="1"/>
  <c r="AS347" i="1" s="1"/>
  <c r="AR249" i="1"/>
  <c r="AR347" i="1" s="1"/>
  <c r="AQ249" i="1"/>
  <c r="AQ347" i="1" s="1"/>
  <c r="AP249" i="1"/>
  <c r="AP347" i="1" s="1"/>
  <c r="AO249" i="1"/>
  <c r="AO347" i="1" s="1"/>
  <c r="AN249" i="1"/>
  <c r="AN347" i="1" s="1"/>
  <c r="AM249" i="1"/>
  <c r="AM347" i="1" s="1"/>
  <c r="AL249" i="1"/>
  <c r="AL347" i="1" s="1"/>
  <c r="AK249" i="1"/>
  <c r="AK347" i="1" s="1"/>
  <c r="AJ249" i="1"/>
  <c r="AJ347" i="1" s="1"/>
  <c r="AI249" i="1"/>
  <c r="AI347" i="1" s="1"/>
  <c r="AH249" i="1"/>
  <c r="AH347" i="1" s="1"/>
  <c r="AG249" i="1"/>
  <c r="AG347" i="1" s="1"/>
  <c r="AE249" i="1"/>
  <c r="AC249" i="1"/>
  <c r="AC347" i="1" s="1"/>
  <c r="AB249" i="1"/>
  <c r="AA249" i="1"/>
  <c r="AA347" i="1" s="1"/>
  <c r="Z249" i="1"/>
  <c r="Z347" i="1" s="1"/>
  <c r="Y249" i="1"/>
  <c r="Y347" i="1" s="1"/>
  <c r="X249" i="1"/>
  <c r="X347" i="1" s="1"/>
  <c r="U249" i="1"/>
  <c r="U347" i="1" s="1"/>
  <c r="T249" i="1"/>
  <c r="T347" i="1" s="1"/>
  <c r="S249" i="1"/>
  <c r="S347" i="1" s="1"/>
  <c r="R249" i="1"/>
  <c r="R347" i="1" s="1"/>
  <c r="Q249" i="1"/>
  <c r="Q347" i="1" s="1"/>
  <c r="P249" i="1"/>
  <c r="P347" i="1" s="1"/>
  <c r="O249" i="1"/>
  <c r="O347" i="1" s="1"/>
  <c r="N249" i="1"/>
  <c r="N347" i="1" s="1"/>
  <c r="M249" i="1"/>
  <c r="M347" i="1" s="1"/>
  <c r="L249" i="1"/>
  <c r="L347" i="1" s="1"/>
  <c r="K249" i="1"/>
  <c r="K347" i="1" s="1"/>
  <c r="J249" i="1"/>
  <c r="J347" i="1" s="1"/>
  <c r="I249" i="1"/>
  <c r="I347" i="1" s="1"/>
  <c r="H249" i="1"/>
  <c r="H347" i="1" s="1"/>
  <c r="G249" i="1"/>
  <c r="AZ248" i="1"/>
  <c r="AY248" i="1"/>
  <c r="BA248" i="1" s="1"/>
  <c r="AX248" i="1"/>
  <c r="AU248" i="1"/>
  <c r="AD248" i="1"/>
  <c r="V248" i="1"/>
  <c r="AZ247" i="1"/>
  <c r="AY247" i="1"/>
  <c r="AX247" i="1"/>
  <c r="AU247" i="1"/>
  <c r="AD247" i="1"/>
  <c r="V247" i="1"/>
  <c r="AV247" i="1" s="1"/>
  <c r="AZ246" i="1"/>
  <c r="AY246" i="1"/>
  <c r="AX246" i="1"/>
  <c r="AU246" i="1"/>
  <c r="AD246" i="1"/>
  <c r="V246" i="1"/>
  <c r="AV246" i="1" s="1"/>
  <c r="AT245" i="1"/>
  <c r="AT346" i="1" s="1"/>
  <c r="AS245" i="1"/>
  <c r="AS346" i="1" s="1"/>
  <c r="AR245" i="1"/>
  <c r="AR346" i="1" s="1"/>
  <c r="AQ245" i="1"/>
  <c r="AQ346" i="1" s="1"/>
  <c r="AP245" i="1"/>
  <c r="AP346" i="1" s="1"/>
  <c r="AO245" i="1"/>
  <c r="AO346" i="1" s="1"/>
  <c r="AN245" i="1"/>
  <c r="AN346" i="1" s="1"/>
  <c r="AM245" i="1"/>
  <c r="AM346" i="1" s="1"/>
  <c r="AL245" i="1"/>
  <c r="AL346" i="1" s="1"/>
  <c r="AK245" i="1"/>
  <c r="AK346" i="1" s="1"/>
  <c r="AJ245" i="1"/>
  <c r="AJ346" i="1" s="1"/>
  <c r="AI245" i="1"/>
  <c r="AI346" i="1" s="1"/>
  <c r="AH245" i="1"/>
  <c r="AH346" i="1" s="1"/>
  <c r="AG245" i="1"/>
  <c r="AG346" i="1" s="1"/>
  <c r="AF245" i="1"/>
  <c r="AF346" i="1" s="1"/>
  <c r="AE245" i="1"/>
  <c r="AC245" i="1"/>
  <c r="AC346" i="1" s="1"/>
  <c r="AB245" i="1"/>
  <c r="AB346" i="1" s="1"/>
  <c r="AA245" i="1"/>
  <c r="AA346" i="1" s="1"/>
  <c r="Z245" i="1"/>
  <c r="Z346" i="1" s="1"/>
  <c r="Y245" i="1"/>
  <c r="Y346" i="1" s="1"/>
  <c r="X245" i="1"/>
  <c r="X346" i="1" s="1"/>
  <c r="W245" i="1"/>
  <c r="U245" i="1"/>
  <c r="U346" i="1" s="1"/>
  <c r="T245" i="1"/>
  <c r="T346" i="1" s="1"/>
  <c r="S245" i="1"/>
  <c r="S346" i="1" s="1"/>
  <c r="R245" i="1"/>
  <c r="R346" i="1" s="1"/>
  <c r="Q245" i="1"/>
  <c r="Q346" i="1" s="1"/>
  <c r="P245" i="1"/>
  <c r="P346" i="1" s="1"/>
  <c r="O245" i="1"/>
  <c r="O346" i="1" s="1"/>
  <c r="N245" i="1"/>
  <c r="N346" i="1" s="1"/>
  <c r="M245" i="1"/>
  <c r="L245" i="1"/>
  <c r="K245" i="1"/>
  <c r="K346" i="1" s="1"/>
  <c r="J245" i="1"/>
  <c r="J346" i="1" s="1"/>
  <c r="I245" i="1"/>
  <c r="I346" i="1" s="1"/>
  <c r="H245" i="1"/>
  <c r="H346" i="1" s="1"/>
  <c r="G245" i="1"/>
  <c r="AZ244" i="1"/>
  <c r="AY244" i="1"/>
  <c r="AX244" i="1"/>
  <c r="AU244" i="1"/>
  <c r="AD244" i="1"/>
  <c r="V244" i="1"/>
  <c r="AZ243" i="1"/>
  <c r="AY243" i="1"/>
  <c r="AX243" i="1"/>
  <c r="AU243" i="1"/>
  <c r="AD243" i="1"/>
  <c r="V243" i="1"/>
  <c r="AZ242" i="1"/>
  <c r="AY242" i="1"/>
  <c r="BA242" i="1" s="1"/>
  <c r="AX242" i="1"/>
  <c r="AU242" i="1"/>
  <c r="AD242" i="1"/>
  <c r="AV242" i="1" s="1"/>
  <c r="V242" i="1"/>
  <c r="AT241" i="1"/>
  <c r="AT345" i="1" s="1"/>
  <c r="AS241" i="1"/>
  <c r="AS345" i="1" s="1"/>
  <c r="AR241" i="1"/>
  <c r="AR345" i="1" s="1"/>
  <c r="AQ241" i="1"/>
  <c r="AQ345" i="1" s="1"/>
  <c r="AP241" i="1"/>
  <c r="AP345" i="1" s="1"/>
  <c r="AO241" i="1"/>
  <c r="AO345" i="1" s="1"/>
  <c r="AN241" i="1"/>
  <c r="AN345" i="1" s="1"/>
  <c r="AM241" i="1"/>
  <c r="AM345" i="1" s="1"/>
  <c r="AL241" i="1"/>
  <c r="AL345" i="1" s="1"/>
  <c r="AK241" i="1"/>
  <c r="AK345" i="1" s="1"/>
  <c r="AJ241" i="1"/>
  <c r="AJ345" i="1" s="1"/>
  <c r="AI241" i="1"/>
  <c r="AI345" i="1" s="1"/>
  <c r="AH241" i="1"/>
  <c r="AH345" i="1" s="1"/>
  <c r="AG241" i="1"/>
  <c r="AG345" i="1" s="1"/>
  <c r="AF241" i="1"/>
  <c r="AF345" i="1" s="1"/>
  <c r="AE241" i="1"/>
  <c r="AE345" i="1" s="1"/>
  <c r="AC241" i="1"/>
  <c r="AC345" i="1" s="1"/>
  <c r="AB241" i="1"/>
  <c r="AB345" i="1" s="1"/>
  <c r="AA241" i="1"/>
  <c r="AA345" i="1" s="1"/>
  <c r="Z241" i="1"/>
  <c r="Z345" i="1" s="1"/>
  <c r="Y241" i="1"/>
  <c r="Y345" i="1" s="1"/>
  <c r="X241" i="1"/>
  <c r="X345" i="1" s="1"/>
  <c r="W241" i="1"/>
  <c r="U241" i="1"/>
  <c r="U345" i="1" s="1"/>
  <c r="T241" i="1"/>
  <c r="T345" i="1" s="1"/>
  <c r="S241" i="1"/>
  <c r="S345" i="1" s="1"/>
  <c r="R241" i="1"/>
  <c r="R345" i="1" s="1"/>
  <c r="Q241" i="1"/>
  <c r="Q345" i="1" s="1"/>
  <c r="P241" i="1"/>
  <c r="P345" i="1" s="1"/>
  <c r="O241" i="1"/>
  <c r="O345" i="1" s="1"/>
  <c r="N241" i="1"/>
  <c r="N345" i="1" s="1"/>
  <c r="M241" i="1"/>
  <c r="M345" i="1" s="1"/>
  <c r="L241" i="1"/>
  <c r="L345" i="1" s="1"/>
  <c r="K241" i="1"/>
  <c r="K345" i="1" s="1"/>
  <c r="J241" i="1"/>
  <c r="J345" i="1" s="1"/>
  <c r="I241" i="1"/>
  <c r="I345" i="1" s="1"/>
  <c r="H241" i="1"/>
  <c r="H345" i="1" s="1"/>
  <c r="G241" i="1"/>
  <c r="AZ240" i="1"/>
  <c r="AY240" i="1"/>
  <c r="AX240" i="1"/>
  <c r="AU240" i="1"/>
  <c r="AD240" i="1"/>
  <c r="V240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C239" i="1"/>
  <c r="AB239" i="1"/>
  <c r="AA239" i="1"/>
  <c r="Z239" i="1"/>
  <c r="Y239" i="1"/>
  <c r="X239" i="1"/>
  <c r="W239" i="1"/>
  <c r="AD239" i="1" s="1"/>
  <c r="U239" i="1"/>
  <c r="T239" i="1"/>
  <c r="S239" i="1"/>
  <c r="R239" i="1"/>
  <c r="Q239" i="1"/>
  <c r="P239" i="1"/>
  <c r="O239" i="1"/>
  <c r="N239" i="1"/>
  <c r="M239" i="1"/>
  <c r="L239" i="1"/>
  <c r="AY239" i="1" s="1"/>
  <c r="K239" i="1"/>
  <c r="J239" i="1"/>
  <c r="I239" i="1"/>
  <c r="H239" i="1"/>
  <c r="G239" i="1"/>
  <c r="AZ238" i="1"/>
  <c r="AY238" i="1"/>
  <c r="AX238" i="1"/>
  <c r="AG238" i="1"/>
  <c r="AU238" i="1" s="1"/>
  <c r="AD238" i="1"/>
  <c r="V238" i="1"/>
  <c r="AT237" i="1"/>
  <c r="AT344" i="1" s="1"/>
  <c r="AS237" i="1"/>
  <c r="AS344" i="1" s="1"/>
  <c r="AR237" i="1"/>
  <c r="AR344" i="1" s="1"/>
  <c r="AQ237" i="1"/>
  <c r="AQ344" i="1" s="1"/>
  <c r="AP237" i="1"/>
  <c r="AP344" i="1" s="1"/>
  <c r="AO237" i="1"/>
  <c r="AO344" i="1" s="1"/>
  <c r="AN237" i="1"/>
  <c r="AN344" i="1" s="1"/>
  <c r="AM237" i="1"/>
  <c r="AM344" i="1" s="1"/>
  <c r="AL237" i="1"/>
  <c r="AL344" i="1" s="1"/>
  <c r="AK237" i="1"/>
  <c r="AK344" i="1" s="1"/>
  <c r="AJ237" i="1"/>
  <c r="AJ344" i="1" s="1"/>
  <c r="AI237" i="1"/>
  <c r="AI344" i="1" s="1"/>
  <c r="AH237" i="1"/>
  <c r="AH344" i="1" s="1"/>
  <c r="AG237" i="1"/>
  <c r="AG344" i="1" s="1"/>
  <c r="AF237" i="1"/>
  <c r="AF344" i="1" s="1"/>
  <c r="AE237" i="1"/>
  <c r="AE344" i="1" s="1"/>
  <c r="AC237" i="1"/>
  <c r="AC344" i="1" s="1"/>
  <c r="AB237" i="1"/>
  <c r="AB344" i="1" s="1"/>
  <c r="AA237" i="1"/>
  <c r="AA344" i="1" s="1"/>
  <c r="Z237" i="1"/>
  <c r="Z344" i="1" s="1"/>
  <c r="Y237" i="1"/>
  <c r="Y344" i="1" s="1"/>
  <c r="X237" i="1"/>
  <c r="X344" i="1" s="1"/>
  <c r="W237" i="1"/>
  <c r="W344" i="1" s="1"/>
  <c r="U237" i="1"/>
  <c r="U344" i="1" s="1"/>
  <c r="T237" i="1"/>
  <c r="T344" i="1" s="1"/>
  <c r="S237" i="1"/>
  <c r="S344" i="1" s="1"/>
  <c r="R237" i="1"/>
  <c r="R344" i="1" s="1"/>
  <c r="Q237" i="1"/>
  <c r="Q344" i="1" s="1"/>
  <c r="P237" i="1"/>
  <c r="P344" i="1" s="1"/>
  <c r="O237" i="1"/>
  <c r="O344" i="1" s="1"/>
  <c r="N237" i="1"/>
  <c r="N344" i="1" s="1"/>
  <c r="M237" i="1"/>
  <c r="M344" i="1" s="1"/>
  <c r="L237" i="1"/>
  <c r="L344" i="1" s="1"/>
  <c r="K237" i="1"/>
  <c r="K344" i="1" s="1"/>
  <c r="J237" i="1"/>
  <c r="J344" i="1" s="1"/>
  <c r="I237" i="1"/>
  <c r="I344" i="1" s="1"/>
  <c r="H237" i="1"/>
  <c r="H344" i="1" s="1"/>
  <c r="G237" i="1"/>
  <c r="G344" i="1" s="1"/>
  <c r="AZ236" i="1"/>
  <c r="AY236" i="1"/>
  <c r="AX236" i="1"/>
  <c r="AU236" i="1"/>
  <c r="AD236" i="1"/>
  <c r="AV236" i="1" s="1"/>
  <c r="V236" i="1"/>
  <c r="AZ235" i="1"/>
  <c r="BA235" i="1" s="1"/>
  <c r="AY235" i="1"/>
  <c r="AX235" i="1"/>
  <c r="AU235" i="1"/>
  <c r="AD235" i="1"/>
  <c r="V235" i="1"/>
  <c r="AT234" i="1"/>
  <c r="AT343" i="1" s="1"/>
  <c r="AS234" i="1"/>
  <c r="AS343" i="1" s="1"/>
  <c r="AR234" i="1"/>
  <c r="AQ234" i="1"/>
  <c r="AQ343" i="1" s="1"/>
  <c r="AP234" i="1"/>
  <c r="AP343" i="1" s="1"/>
  <c r="AO234" i="1"/>
  <c r="AO343" i="1" s="1"/>
  <c r="AN234" i="1"/>
  <c r="AN343" i="1" s="1"/>
  <c r="AM234" i="1"/>
  <c r="AM343" i="1" s="1"/>
  <c r="AL234" i="1"/>
  <c r="AL343" i="1" s="1"/>
  <c r="AK234" i="1"/>
  <c r="AK343" i="1" s="1"/>
  <c r="AJ234" i="1"/>
  <c r="AI234" i="1"/>
  <c r="AI343" i="1" s="1"/>
  <c r="AH234" i="1"/>
  <c r="AH343" i="1" s="1"/>
  <c r="AG234" i="1"/>
  <c r="AG343" i="1" s="1"/>
  <c r="AF234" i="1"/>
  <c r="AF343" i="1" s="1"/>
  <c r="AE234" i="1"/>
  <c r="AE343" i="1" s="1"/>
  <c r="AC234" i="1"/>
  <c r="AC343" i="1" s="1"/>
  <c r="AB234" i="1"/>
  <c r="AB343" i="1" s="1"/>
  <c r="AA234" i="1"/>
  <c r="AA343" i="1" s="1"/>
  <c r="Z234" i="1"/>
  <c r="Z343" i="1" s="1"/>
  <c r="Y234" i="1"/>
  <c r="X234" i="1"/>
  <c r="X343" i="1" s="1"/>
  <c r="W234" i="1"/>
  <c r="U234" i="1"/>
  <c r="U343" i="1" s="1"/>
  <c r="T234" i="1"/>
  <c r="S234" i="1"/>
  <c r="S343" i="1" s="1"/>
  <c r="R234" i="1"/>
  <c r="R343" i="1" s="1"/>
  <c r="Q234" i="1"/>
  <c r="Q343" i="1" s="1"/>
  <c r="P234" i="1"/>
  <c r="P343" i="1" s="1"/>
  <c r="O234" i="1"/>
  <c r="O343" i="1" s="1"/>
  <c r="N234" i="1"/>
  <c r="N343" i="1" s="1"/>
  <c r="M234" i="1"/>
  <c r="M343" i="1" s="1"/>
  <c r="L234" i="1"/>
  <c r="K234" i="1"/>
  <c r="K343" i="1" s="1"/>
  <c r="J234" i="1"/>
  <c r="J343" i="1" s="1"/>
  <c r="I234" i="1"/>
  <c r="I343" i="1" s="1"/>
  <c r="H234" i="1"/>
  <c r="H343" i="1" s="1"/>
  <c r="G234" i="1"/>
  <c r="G343" i="1" s="1"/>
  <c r="AS233" i="1"/>
  <c r="AN233" i="1"/>
  <c r="AI233" i="1"/>
  <c r="AI188" i="1" s="1"/>
  <c r="AC233" i="1"/>
  <c r="X233" i="1"/>
  <c r="S233" i="1"/>
  <c r="S188" i="1" s="1"/>
  <c r="M233" i="1"/>
  <c r="M188" i="1" s="1"/>
  <c r="H233" i="1"/>
  <c r="AZ232" i="1"/>
  <c r="AY232" i="1"/>
  <c r="AX232" i="1"/>
  <c r="AU232" i="1"/>
  <c r="AD232" i="1"/>
  <c r="AV232" i="1" s="1"/>
  <c r="V232" i="1"/>
  <c r="AZ231" i="1"/>
  <c r="BA231" i="1" s="1"/>
  <c r="AY231" i="1"/>
  <c r="AX231" i="1"/>
  <c r="AU231" i="1"/>
  <c r="AD231" i="1"/>
  <c r="V231" i="1"/>
  <c r="AZ230" i="1"/>
  <c r="AY230" i="1"/>
  <c r="BA230" i="1" s="1"/>
  <c r="AX230" i="1"/>
  <c r="AU230" i="1"/>
  <c r="AD230" i="1"/>
  <c r="V230" i="1"/>
  <c r="AV230" i="1" s="1"/>
  <c r="AZ229" i="1"/>
  <c r="AY229" i="1"/>
  <c r="BA229" i="1" s="1"/>
  <c r="AX229" i="1"/>
  <c r="AU229" i="1"/>
  <c r="AD229" i="1"/>
  <c r="V229" i="1"/>
  <c r="AV229" i="1" s="1"/>
  <c r="AZ228" i="1"/>
  <c r="AY228" i="1"/>
  <c r="BA228" i="1" s="1"/>
  <c r="AX228" i="1"/>
  <c r="AU228" i="1"/>
  <c r="AD228" i="1"/>
  <c r="V228" i="1"/>
  <c r="AZ227" i="1"/>
  <c r="AY227" i="1"/>
  <c r="AX227" i="1"/>
  <c r="AU227" i="1"/>
  <c r="AD227" i="1"/>
  <c r="V227" i="1"/>
  <c r="AZ226" i="1"/>
  <c r="AY226" i="1"/>
  <c r="AX226" i="1"/>
  <c r="AU226" i="1"/>
  <c r="AD226" i="1"/>
  <c r="V226" i="1"/>
  <c r="AZ225" i="1"/>
  <c r="AY225" i="1"/>
  <c r="AX225" i="1"/>
  <c r="AU225" i="1"/>
  <c r="AD225" i="1"/>
  <c r="V225" i="1"/>
  <c r="AZ224" i="1"/>
  <c r="AY224" i="1"/>
  <c r="AX224" i="1"/>
  <c r="AU224" i="1"/>
  <c r="AD224" i="1"/>
  <c r="AV224" i="1" s="1"/>
  <c r="V224" i="1"/>
  <c r="AZ223" i="1"/>
  <c r="BA223" i="1" s="1"/>
  <c r="AY223" i="1"/>
  <c r="AX223" i="1"/>
  <c r="BB223" i="1" s="1"/>
  <c r="AU223" i="1"/>
  <c r="AD223" i="1"/>
  <c r="V223" i="1"/>
  <c r="AZ222" i="1"/>
  <c r="AY222" i="1"/>
  <c r="BA222" i="1" s="1"/>
  <c r="AX222" i="1"/>
  <c r="AU222" i="1"/>
  <c r="AD222" i="1"/>
  <c r="V222" i="1"/>
  <c r="AV222" i="1" s="1"/>
  <c r="AZ221" i="1"/>
  <c r="AY221" i="1"/>
  <c r="BA221" i="1" s="1"/>
  <c r="AX221" i="1"/>
  <c r="AU221" i="1"/>
  <c r="AD221" i="1"/>
  <c r="V221" i="1"/>
  <c r="AV221" i="1" s="1"/>
  <c r="AZ220" i="1"/>
  <c r="AY220" i="1"/>
  <c r="BA220" i="1" s="1"/>
  <c r="AX220" i="1"/>
  <c r="AU220" i="1"/>
  <c r="AD220" i="1"/>
  <c r="V220" i="1"/>
  <c r="AZ219" i="1"/>
  <c r="AY219" i="1"/>
  <c r="BA219" i="1" s="1"/>
  <c r="AX219" i="1"/>
  <c r="AU219" i="1"/>
  <c r="AD219" i="1"/>
  <c r="V219" i="1"/>
  <c r="AZ218" i="1"/>
  <c r="AY218" i="1"/>
  <c r="BA218" i="1" s="1"/>
  <c r="AX218" i="1"/>
  <c r="AU218" i="1"/>
  <c r="AD218" i="1"/>
  <c r="V218" i="1"/>
  <c r="AV218" i="1" s="1"/>
  <c r="AZ217" i="1"/>
  <c r="AY217" i="1"/>
  <c r="BA217" i="1" s="1"/>
  <c r="AX217" i="1"/>
  <c r="AU217" i="1"/>
  <c r="AD217" i="1"/>
  <c r="V217" i="1"/>
  <c r="AV217" i="1" s="1"/>
  <c r="AZ216" i="1"/>
  <c r="AY216" i="1"/>
  <c r="BA216" i="1" s="1"/>
  <c r="AX216" i="1"/>
  <c r="AU216" i="1"/>
  <c r="AD216" i="1"/>
  <c r="V216" i="1"/>
  <c r="AZ215" i="1"/>
  <c r="AY215" i="1"/>
  <c r="AX215" i="1"/>
  <c r="AU215" i="1"/>
  <c r="AD215" i="1"/>
  <c r="V215" i="1"/>
  <c r="AZ214" i="1"/>
  <c r="AY214" i="1"/>
  <c r="BA214" i="1" s="1"/>
  <c r="AX214" i="1"/>
  <c r="AU214" i="1"/>
  <c r="AD214" i="1"/>
  <c r="V214" i="1"/>
  <c r="AV214" i="1" s="1"/>
  <c r="AZ213" i="1"/>
  <c r="AY213" i="1"/>
  <c r="BA213" i="1" s="1"/>
  <c r="AX213" i="1"/>
  <c r="AU213" i="1"/>
  <c r="AD213" i="1"/>
  <c r="V213" i="1"/>
  <c r="AV213" i="1" s="1"/>
  <c r="AZ212" i="1"/>
  <c r="AY212" i="1"/>
  <c r="BA212" i="1" s="1"/>
  <c r="AX212" i="1"/>
  <c r="AU212" i="1"/>
  <c r="AD212" i="1"/>
  <c r="V212" i="1"/>
  <c r="AZ211" i="1"/>
  <c r="AY211" i="1"/>
  <c r="BA211" i="1" s="1"/>
  <c r="AX211" i="1"/>
  <c r="AU211" i="1"/>
  <c r="AD211" i="1"/>
  <c r="V211" i="1"/>
  <c r="AV211" i="1" s="1"/>
  <c r="AZ210" i="1"/>
  <c r="AY210" i="1"/>
  <c r="BA210" i="1" s="1"/>
  <c r="AX210" i="1"/>
  <c r="AU210" i="1"/>
  <c r="AD210" i="1"/>
  <c r="V210" i="1"/>
  <c r="AZ209" i="1"/>
  <c r="AY209" i="1"/>
  <c r="AX209" i="1"/>
  <c r="AU209" i="1"/>
  <c r="AD209" i="1"/>
  <c r="V209" i="1"/>
  <c r="AZ208" i="1"/>
  <c r="AY208" i="1"/>
  <c r="AX208" i="1"/>
  <c r="AE208" i="1"/>
  <c r="AD208" i="1"/>
  <c r="V208" i="1"/>
  <c r="AZ207" i="1"/>
  <c r="AY207" i="1"/>
  <c r="BA207" i="1" s="1"/>
  <c r="AX207" i="1"/>
  <c r="AU207" i="1"/>
  <c r="AD207" i="1"/>
  <c r="V207" i="1"/>
  <c r="AZ206" i="1"/>
  <c r="AY206" i="1"/>
  <c r="AX206" i="1"/>
  <c r="AU206" i="1"/>
  <c r="AD206" i="1"/>
  <c r="V206" i="1"/>
  <c r="AZ205" i="1"/>
  <c r="AY205" i="1"/>
  <c r="AX205" i="1"/>
  <c r="AU205" i="1"/>
  <c r="AD205" i="1"/>
  <c r="AV205" i="1" s="1"/>
  <c r="V205" i="1"/>
  <c r="AZ204" i="1"/>
  <c r="AY204" i="1"/>
  <c r="BA204" i="1" s="1"/>
  <c r="AX204" i="1"/>
  <c r="AU204" i="1"/>
  <c r="AD204" i="1"/>
  <c r="AV204" i="1" s="1"/>
  <c r="V204" i="1"/>
  <c r="AZ203" i="1"/>
  <c r="AY203" i="1"/>
  <c r="BA203" i="1" s="1"/>
  <c r="AX203" i="1"/>
  <c r="AU203" i="1"/>
  <c r="AD203" i="1"/>
  <c r="V203" i="1"/>
  <c r="AV203" i="1" s="1"/>
  <c r="AZ202" i="1"/>
  <c r="AY202" i="1"/>
  <c r="BA202" i="1" s="1"/>
  <c r="AX202" i="1"/>
  <c r="AU202" i="1"/>
  <c r="AD202" i="1"/>
  <c r="V202" i="1"/>
  <c r="AV202" i="1" s="1"/>
  <c r="AZ201" i="1"/>
  <c r="AY201" i="1"/>
  <c r="BA201" i="1" s="1"/>
  <c r="AX201" i="1"/>
  <c r="AU201" i="1"/>
  <c r="AD201" i="1"/>
  <c r="V201" i="1"/>
  <c r="AZ200" i="1"/>
  <c r="AY200" i="1"/>
  <c r="AX200" i="1"/>
  <c r="AU200" i="1"/>
  <c r="AD200" i="1"/>
  <c r="V200" i="1"/>
  <c r="AV200" i="1" s="1"/>
  <c r="AZ199" i="1"/>
  <c r="AY199" i="1"/>
  <c r="AX199" i="1"/>
  <c r="AU199" i="1"/>
  <c r="AD199" i="1"/>
  <c r="V199" i="1"/>
  <c r="AZ198" i="1"/>
  <c r="AY198" i="1"/>
  <c r="AX198" i="1"/>
  <c r="AU198" i="1"/>
  <c r="AD198" i="1"/>
  <c r="V198" i="1"/>
  <c r="AZ197" i="1"/>
  <c r="AY197" i="1"/>
  <c r="AX197" i="1"/>
  <c r="AU197" i="1"/>
  <c r="AD197" i="1"/>
  <c r="AV197" i="1" s="1"/>
  <c r="V197" i="1"/>
  <c r="AZ196" i="1"/>
  <c r="AY196" i="1"/>
  <c r="BA196" i="1" s="1"/>
  <c r="AX196" i="1"/>
  <c r="AU196" i="1"/>
  <c r="AD196" i="1"/>
  <c r="AV196" i="1" s="1"/>
  <c r="V196" i="1"/>
  <c r="AZ195" i="1"/>
  <c r="AY195" i="1"/>
  <c r="BA195" i="1" s="1"/>
  <c r="AX195" i="1"/>
  <c r="AU195" i="1"/>
  <c r="AD195" i="1"/>
  <c r="V195" i="1"/>
  <c r="AV195" i="1" s="1"/>
  <c r="AZ194" i="1"/>
  <c r="AY194" i="1"/>
  <c r="BA194" i="1" s="1"/>
  <c r="AX194" i="1"/>
  <c r="AU194" i="1"/>
  <c r="AD194" i="1"/>
  <c r="V194" i="1"/>
  <c r="AV194" i="1" s="1"/>
  <c r="AZ193" i="1"/>
  <c r="AY193" i="1"/>
  <c r="BA193" i="1" s="1"/>
  <c r="AX193" i="1"/>
  <c r="AU193" i="1"/>
  <c r="AD193" i="1"/>
  <c r="V193" i="1"/>
  <c r="AZ192" i="1"/>
  <c r="AY192" i="1"/>
  <c r="BA192" i="1" s="1"/>
  <c r="AX192" i="1"/>
  <c r="AU192" i="1"/>
  <c r="AD192" i="1"/>
  <c r="V192" i="1"/>
  <c r="AV192" i="1" s="1"/>
  <c r="AZ191" i="1"/>
  <c r="AY191" i="1"/>
  <c r="BA191" i="1" s="1"/>
  <c r="AX191" i="1"/>
  <c r="AU191" i="1"/>
  <c r="AD191" i="1"/>
  <c r="V191" i="1"/>
  <c r="AZ190" i="1"/>
  <c r="AY190" i="1"/>
  <c r="AX190" i="1"/>
  <c r="AU190" i="1"/>
  <c r="AD190" i="1"/>
  <c r="V190" i="1"/>
  <c r="AT189" i="1"/>
  <c r="AT342" i="1" s="1"/>
  <c r="AS189" i="1"/>
  <c r="AS342" i="1" s="1"/>
  <c r="AR189" i="1"/>
  <c r="AQ189" i="1"/>
  <c r="AQ342" i="1" s="1"/>
  <c r="AP189" i="1"/>
  <c r="AP342" i="1" s="1"/>
  <c r="AO189" i="1"/>
  <c r="AO342" i="1" s="1"/>
  <c r="AN189" i="1"/>
  <c r="AN342" i="1" s="1"/>
  <c r="AM189" i="1"/>
  <c r="AM342" i="1" s="1"/>
  <c r="AL189" i="1"/>
  <c r="AL342" i="1" s="1"/>
  <c r="AK189" i="1"/>
  <c r="AK342" i="1" s="1"/>
  <c r="AJ189" i="1"/>
  <c r="AJ342" i="1" s="1"/>
  <c r="AI189" i="1"/>
  <c r="AI342" i="1" s="1"/>
  <c r="AH189" i="1"/>
  <c r="AH342" i="1" s="1"/>
  <c r="AG189" i="1"/>
  <c r="AG342" i="1" s="1"/>
  <c r="AF189" i="1"/>
  <c r="AF342" i="1" s="1"/>
  <c r="AC189" i="1"/>
  <c r="AB189" i="1"/>
  <c r="AB342" i="1" s="1"/>
  <c r="AA189" i="1"/>
  <c r="AA342" i="1" s="1"/>
  <c r="Z189" i="1"/>
  <c r="Z342" i="1" s="1"/>
  <c r="Y189" i="1"/>
  <c r="X189" i="1"/>
  <c r="X342" i="1" s="1"/>
  <c r="W189" i="1"/>
  <c r="W342" i="1" s="1"/>
  <c r="U189" i="1"/>
  <c r="U342" i="1" s="1"/>
  <c r="T189" i="1"/>
  <c r="T342" i="1" s="1"/>
  <c r="S189" i="1"/>
  <c r="S342" i="1" s="1"/>
  <c r="R189" i="1"/>
  <c r="R342" i="1" s="1"/>
  <c r="Q189" i="1"/>
  <c r="Q342" i="1" s="1"/>
  <c r="P189" i="1"/>
  <c r="P342" i="1" s="1"/>
  <c r="O189" i="1"/>
  <c r="O342" i="1" s="1"/>
  <c r="N189" i="1"/>
  <c r="N342" i="1" s="1"/>
  <c r="M189" i="1"/>
  <c r="M342" i="1" s="1"/>
  <c r="L189" i="1"/>
  <c r="L342" i="1" s="1"/>
  <c r="K189" i="1"/>
  <c r="K342" i="1" s="1"/>
  <c r="J189" i="1"/>
  <c r="J342" i="1" s="1"/>
  <c r="I189" i="1"/>
  <c r="I342" i="1" s="1"/>
  <c r="H189" i="1"/>
  <c r="H342" i="1" s="1"/>
  <c r="G189" i="1"/>
  <c r="G342" i="1" s="1"/>
  <c r="AS188" i="1"/>
  <c r="AZ187" i="1"/>
  <c r="AY187" i="1"/>
  <c r="BA187" i="1" s="1"/>
  <c r="AX187" i="1"/>
  <c r="AU187" i="1"/>
  <c r="AD187" i="1"/>
  <c r="V187" i="1"/>
  <c r="AV187" i="1" s="1"/>
  <c r="AZ186" i="1"/>
  <c r="AY186" i="1"/>
  <c r="BA186" i="1" s="1"/>
  <c r="AX186" i="1"/>
  <c r="AU186" i="1"/>
  <c r="AD186" i="1"/>
  <c r="V186" i="1"/>
  <c r="AZ185" i="1"/>
  <c r="AY185" i="1"/>
  <c r="AX185" i="1"/>
  <c r="AU185" i="1"/>
  <c r="AD185" i="1"/>
  <c r="V185" i="1"/>
  <c r="AZ184" i="1"/>
  <c r="AY184" i="1"/>
  <c r="BA184" i="1" s="1"/>
  <c r="AX184" i="1"/>
  <c r="AU184" i="1"/>
  <c r="AD184" i="1"/>
  <c r="V184" i="1"/>
  <c r="AZ183" i="1"/>
  <c r="AY183" i="1"/>
  <c r="BA183" i="1" s="1"/>
  <c r="AX183" i="1"/>
  <c r="AU183" i="1"/>
  <c r="AU333" i="1" s="1"/>
  <c r="AD183" i="1"/>
  <c r="AD333" i="1" s="1"/>
  <c r="V183" i="1"/>
  <c r="V333" i="1" s="1"/>
  <c r="AZ182" i="1"/>
  <c r="AY182" i="1"/>
  <c r="BA182" i="1" s="1"/>
  <c r="AX182" i="1"/>
  <c r="AU182" i="1"/>
  <c r="AU338" i="1" s="1"/>
  <c r="AD182" i="1"/>
  <c r="AD338" i="1" s="1"/>
  <c r="V182" i="1"/>
  <c r="V338" i="1" s="1"/>
  <c r="AZ181" i="1"/>
  <c r="AY181" i="1"/>
  <c r="AX181" i="1"/>
  <c r="AU181" i="1"/>
  <c r="AU334" i="1" s="1"/>
  <c r="AD181" i="1"/>
  <c r="AD334" i="1" s="1"/>
  <c r="V181" i="1"/>
  <c r="V334" i="1" s="1"/>
  <c r="AZ180" i="1"/>
  <c r="AY180" i="1"/>
  <c r="BA180" i="1" s="1"/>
  <c r="AX180" i="1"/>
  <c r="AU180" i="1"/>
  <c r="AD180" i="1"/>
  <c r="V180" i="1"/>
  <c r="AV180" i="1" s="1"/>
  <c r="AZ179" i="1"/>
  <c r="AY179" i="1"/>
  <c r="BA179" i="1" s="1"/>
  <c r="AX179" i="1"/>
  <c r="AU179" i="1"/>
  <c r="AU336" i="1" s="1"/>
  <c r="AD179" i="1"/>
  <c r="AD336" i="1" s="1"/>
  <c r="V179" i="1"/>
  <c r="V336" i="1" s="1"/>
  <c r="AZ178" i="1"/>
  <c r="AY178" i="1"/>
  <c r="BA178" i="1" s="1"/>
  <c r="AX178" i="1"/>
  <c r="AU178" i="1"/>
  <c r="AD178" i="1"/>
  <c r="V178" i="1"/>
  <c r="AV178" i="1" s="1"/>
  <c r="AZ177" i="1"/>
  <c r="AY177" i="1"/>
  <c r="AX177" i="1"/>
  <c r="AU177" i="1"/>
  <c r="AD177" i="1"/>
  <c r="V177" i="1"/>
  <c r="AZ176" i="1"/>
  <c r="AY176" i="1"/>
  <c r="BA176" i="1" s="1"/>
  <c r="AX176" i="1"/>
  <c r="AU176" i="1"/>
  <c r="AD176" i="1"/>
  <c r="V176" i="1"/>
  <c r="AV176" i="1" s="1"/>
  <c r="AZ175" i="1"/>
  <c r="AY175" i="1"/>
  <c r="BA175" i="1" s="1"/>
  <c r="AX175" i="1"/>
  <c r="AU175" i="1"/>
  <c r="AD175" i="1"/>
  <c r="V175" i="1"/>
  <c r="V335" i="1" s="1"/>
  <c r="AZ174" i="1"/>
  <c r="AY174" i="1"/>
  <c r="BA174" i="1" s="1"/>
  <c r="AX174" i="1"/>
  <c r="AU174" i="1"/>
  <c r="AD174" i="1"/>
  <c r="AD332" i="1" s="1"/>
  <c r="V174" i="1"/>
  <c r="V332" i="1" s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C173" i="1"/>
  <c r="AB173" i="1"/>
  <c r="AA173" i="1"/>
  <c r="Z173" i="1"/>
  <c r="Y173" i="1"/>
  <c r="X173" i="1"/>
  <c r="W173" i="1"/>
  <c r="AD173" i="1" s="1"/>
  <c r="U173" i="1"/>
  <c r="T173" i="1"/>
  <c r="S173" i="1"/>
  <c r="R173" i="1"/>
  <c r="Q173" i="1"/>
  <c r="P173" i="1"/>
  <c r="O173" i="1"/>
  <c r="N173" i="1"/>
  <c r="M173" i="1"/>
  <c r="L173" i="1"/>
  <c r="AY173" i="1" s="1"/>
  <c r="K173" i="1"/>
  <c r="J173" i="1"/>
  <c r="I173" i="1"/>
  <c r="H173" i="1"/>
  <c r="G173" i="1"/>
  <c r="AZ172" i="1"/>
  <c r="AY172" i="1"/>
  <c r="AX172" i="1"/>
  <c r="AU172" i="1"/>
  <c r="AD172" i="1"/>
  <c r="V172" i="1"/>
  <c r="AZ171" i="1"/>
  <c r="BA171" i="1" s="1"/>
  <c r="AY171" i="1"/>
  <c r="AX171" i="1"/>
  <c r="BB171" i="1" s="1"/>
  <c r="AU171" i="1"/>
  <c r="AD171" i="1"/>
  <c r="V171" i="1"/>
  <c r="AZ170" i="1"/>
  <c r="AY170" i="1"/>
  <c r="BA170" i="1" s="1"/>
  <c r="AX170" i="1"/>
  <c r="AU170" i="1"/>
  <c r="AD170" i="1"/>
  <c r="AV170" i="1" s="1"/>
  <c r="V170" i="1"/>
  <c r="AZ169" i="1"/>
  <c r="AY169" i="1"/>
  <c r="AX169" i="1"/>
  <c r="AU169" i="1"/>
  <c r="AD169" i="1"/>
  <c r="V169" i="1"/>
  <c r="AZ168" i="1"/>
  <c r="AY168" i="1"/>
  <c r="AX168" i="1"/>
  <c r="AU168" i="1"/>
  <c r="AU330" i="1" s="1"/>
  <c r="AD168" i="1"/>
  <c r="AD330" i="1" s="1"/>
  <c r="V168" i="1"/>
  <c r="AZ167" i="1"/>
  <c r="BA167" i="1" s="1"/>
  <c r="AY167" i="1"/>
  <c r="AX167" i="1"/>
  <c r="AU167" i="1"/>
  <c r="AU329" i="1" s="1"/>
  <c r="AD167" i="1"/>
  <c r="AD329" i="1" s="1"/>
  <c r="V167" i="1"/>
  <c r="V329" i="1" s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C166" i="1"/>
  <c r="AB166" i="1"/>
  <c r="AA166" i="1"/>
  <c r="Z166" i="1"/>
  <c r="Y166" i="1"/>
  <c r="X166" i="1"/>
  <c r="W166" i="1"/>
  <c r="AD166" i="1" s="1"/>
  <c r="U166" i="1"/>
  <c r="T166" i="1"/>
  <c r="S166" i="1"/>
  <c r="R166" i="1"/>
  <c r="Q166" i="1"/>
  <c r="P166" i="1"/>
  <c r="O166" i="1"/>
  <c r="N166" i="1"/>
  <c r="M166" i="1"/>
  <c r="L166" i="1"/>
  <c r="AY166" i="1" s="1"/>
  <c r="K166" i="1"/>
  <c r="J166" i="1"/>
  <c r="I166" i="1"/>
  <c r="H166" i="1"/>
  <c r="G166" i="1"/>
  <c r="AZ165" i="1"/>
  <c r="BA165" i="1" s="1"/>
  <c r="AY165" i="1"/>
  <c r="AX165" i="1"/>
  <c r="AU165" i="1"/>
  <c r="AD165" i="1"/>
  <c r="V165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C164" i="1"/>
  <c r="AB164" i="1"/>
  <c r="AA164" i="1"/>
  <c r="Z164" i="1"/>
  <c r="Y164" i="1"/>
  <c r="X164" i="1"/>
  <c r="W164" i="1"/>
  <c r="AD164" i="1" s="1"/>
  <c r="U164" i="1"/>
  <c r="T164" i="1"/>
  <c r="S164" i="1"/>
  <c r="R164" i="1"/>
  <c r="Q164" i="1"/>
  <c r="P164" i="1"/>
  <c r="O164" i="1"/>
  <c r="N164" i="1"/>
  <c r="M164" i="1"/>
  <c r="L164" i="1"/>
  <c r="AY164" i="1" s="1"/>
  <c r="K164" i="1"/>
  <c r="J164" i="1"/>
  <c r="I164" i="1"/>
  <c r="H164" i="1"/>
  <c r="G164" i="1"/>
  <c r="AZ163" i="1"/>
  <c r="AY163" i="1"/>
  <c r="AX163" i="1"/>
  <c r="AU163" i="1"/>
  <c r="AD163" i="1"/>
  <c r="AV163" i="1" s="1"/>
  <c r="V163" i="1"/>
  <c r="AZ162" i="1"/>
  <c r="AY162" i="1"/>
  <c r="BA162" i="1" s="1"/>
  <c r="AX162" i="1"/>
  <c r="AU162" i="1"/>
  <c r="AD162" i="1"/>
  <c r="AV162" i="1" s="1"/>
  <c r="V162" i="1"/>
  <c r="AZ161" i="1"/>
  <c r="AY161" i="1"/>
  <c r="AX161" i="1"/>
  <c r="AU161" i="1"/>
  <c r="AD161" i="1"/>
  <c r="V161" i="1"/>
  <c r="AZ160" i="1"/>
  <c r="AY160" i="1"/>
  <c r="AX160" i="1"/>
  <c r="AU160" i="1"/>
  <c r="AD160" i="1"/>
  <c r="V160" i="1"/>
  <c r="AZ159" i="1"/>
  <c r="AY159" i="1"/>
  <c r="AX159" i="1"/>
  <c r="AU159" i="1"/>
  <c r="AD159" i="1"/>
  <c r="AV159" i="1" s="1"/>
  <c r="V159" i="1"/>
  <c r="AZ158" i="1"/>
  <c r="AY158" i="1"/>
  <c r="BA158" i="1" s="1"/>
  <c r="AX158" i="1"/>
  <c r="AU158" i="1"/>
  <c r="AD158" i="1"/>
  <c r="AV158" i="1" s="1"/>
  <c r="V158" i="1"/>
  <c r="AZ157" i="1"/>
  <c r="AY157" i="1"/>
  <c r="AX157" i="1"/>
  <c r="AU157" i="1"/>
  <c r="AD157" i="1"/>
  <c r="V157" i="1"/>
  <c r="AZ156" i="1"/>
  <c r="AY156" i="1"/>
  <c r="AX156" i="1"/>
  <c r="AU156" i="1"/>
  <c r="AD156" i="1"/>
  <c r="V156" i="1"/>
  <c r="AZ155" i="1"/>
  <c r="AY155" i="1"/>
  <c r="AX155" i="1"/>
  <c r="AU155" i="1"/>
  <c r="AD155" i="1"/>
  <c r="AV155" i="1" s="1"/>
  <c r="V155" i="1"/>
  <c r="AZ154" i="1"/>
  <c r="AY154" i="1"/>
  <c r="BA154" i="1" s="1"/>
  <c r="AX154" i="1"/>
  <c r="AU154" i="1"/>
  <c r="AD154" i="1"/>
  <c r="AV154" i="1" s="1"/>
  <c r="V154" i="1"/>
  <c r="AZ153" i="1"/>
  <c r="AY153" i="1"/>
  <c r="AX153" i="1"/>
  <c r="AU153" i="1"/>
  <c r="AD153" i="1"/>
  <c r="V153" i="1"/>
  <c r="AZ152" i="1"/>
  <c r="AY152" i="1"/>
  <c r="AX152" i="1"/>
  <c r="AU152" i="1"/>
  <c r="AD152" i="1"/>
  <c r="V152" i="1"/>
  <c r="AZ151" i="1"/>
  <c r="AY151" i="1"/>
  <c r="AX151" i="1"/>
  <c r="AU151" i="1"/>
  <c r="AD151" i="1"/>
  <c r="V151" i="1"/>
  <c r="AZ150" i="1"/>
  <c r="AY150" i="1"/>
  <c r="BA150" i="1" s="1"/>
  <c r="AX150" i="1"/>
  <c r="AU150" i="1"/>
  <c r="AD150" i="1"/>
  <c r="V150" i="1"/>
  <c r="AV150" i="1" s="1"/>
  <c r="AZ149" i="1"/>
  <c r="AY149" i="1"/>
  <c r="BA149" i="1" s="1"/>
  <c r="AX149" i="1"/>
  <c r="AU149" i="1"/>
  <c r="AD149" i="1"/>
  <c r="V149" i="1"/>
  <c r="AV149" i="1" s="1"/>
  <c r="AZ148" i="1"/>
  <c r="AY148" i="1"/>
  <c r="BA148" i="1" s="1"/>
  <c r="AX148" i="1"/>
  <c r="AU148" i="1"/>
  <c r="AD148" i="1"/>
  <c r="V148" i="1"/>
  <c r="AV148" i="1" s="1"/>
  <c r="AZ147" i="1"/>
  <c r="AY147" i="1"/>
  <c r="AX147" i="1"/>
  <c r="AU147" i="1"/>
  <c r="AD147" i="1"/>
  <c r="V147" i="1"/>
  <c r="AZ146" i="1"/>
  <c r="AY146" i="1"/>
  <c r="BA146" i="1" s="1"/>
  <c r="AX146" i="1"/>
  <c r="AU146" i="1"/>
  <c r="AD146" i="1"/>
  <c r="V146" i="1"/>
  <c r="AV146" i="1" s="1"/>
  <c r="AZ145" i="1"/>
  <c r="AY145" i="1"/>
  <c r="BA145" i="1" s="1"/>
  <c r="AX145" i="1"/>
  <c r="AU145" i="1"/>
  <c r="AD145" i="1"/>
  <c r="V145" i="1"/>
  <c r="AV145" i="1" s="1"/>
  <c r="AZ144" i="1"/>
  <c r="AY144" i="1"/>
  <c r="BA144" i="1" s="1"/>
  <c r="AX144" i="1"/>
  <c r="AU144" i="1"/>
  <c r="AD144" i="1"/>
  <c r="V144" i="1"/>
  <c r="AV144" i="1" s="1"/>
  <c r="AZ143" i="1"/>
  <c r="AY143" i="1"/>
  <c r="AX143" i="1"/>
  <c r="AU143" i="1"/>
  <c r="AD143" i="1"/>
  <c r="V143" i="1"/>
  <c r="AZ142" i="1"/>
  <c r="AY142" i="1"/>
  <c r="BA142" i="1" s="1"/>
  <c r="AX142" i="1"/>
  <c r="AU142" i="1"/>
  <c r="AU328" i="1" s="1"/>
  <c r="AD142" i="1"/>
  <c r="AD328" i="1" s="1"/>
  <c r="V142" i="1"/>
  <c r="V328" i="1" s="1"/>
  <c r="AZ141" i="1"/>
  <c r="AY141" i="1"/>
  <c r="BA141" i="1" s="1"/>
  <c r="AX141" i="1"/>
  <c r="AU141" i="1"/>
  <c r="AD141" i="1"/>
  <c r="V141" i="1"/>
  <c r="AZ140" i="1"/>
  <c r="AY140" i="1"/>
  <c r="BA140" i="1" s="1"/>
  <c r="AX140" i="1"/>
  <c r="AU140" i="1"/>
  <c r="AD140" i="1"/>
  <c r="V140" i="1"/>
  <c r="AV140" i="1" s="1"/>
  <c r="AZ139" i="1"/>
  <c r="AY139" i="1"/>
  <c r="AX139" i="1"/>
  <c r="AU139" i="1"/>
  <c r="AV139" i="1" s="1"/>
  <c r="AD139" i="1"/>
  <c r="V139" i="1"/>
  <c r="AZ138" i="1"/>
  <c r="AY138" i="1"/>
  <c r="BA138" i="1" s="1"/>
  <c r="AX138" i="1"/>
  <c r="AU138" i="1"/>
  <c r="AD138" i="1"/>
  <c r="V138" i="1"/>
  <c r="AV138" i="1" s="1"/>
  <c r="AZ137" i="1"/>
  <c r="AY137" i="1"/>
  <c r="BA137" i="1" s="1"/>
  <c r="AX137" i="1"/>
  <c r="AU137" i="1"/>
  <c r="AD137" i="1"/>
  <c r="V137" i="1"/>
  <c r="AZ136" i="1"/>
  <c r="AY136" i="1"/>
  <c r="BA136" i="1" s="1"/>
  <c r="AX136" i="1"/>
  <c r="AU136" i="1"/>
  <c r="AD136" i="1"/>
  <c r="V136" i="1"/>
  <c r="AZ135" i="1"/>
  <c r="AY135" i="1"/>
  <c r="AX135" i="1"/>
  <c r="AU135" i="1"/>
  <c r="AV135" i="1" s="1"/>
  <c r="AD135" i="1"/>
  <c r="V135" i="1"/>
  <c r="AZ134" i="1"/>
  <c r="AY134" i="1"/>
  <c r="BA134" i="1" s="1"/>
  <c r="AX134" i="1"/>
  <c r="AU134" i="1"/>
  <c r="AD134" i="1"/>
  <c r="V134" i="1"/>
  <c r="AV134" i="1" s="1"/>
  <c r="AZ133" i="1"/>
  <c r="AY133" i="1"/>
  <c r="BA133" i="1" s="1"/>
  <c r="AX133" i="1"/>
  <c r="AU133" i="1"/>
  <c r="AD133" i="1"/>
  <c r="V133" i="1"/>
  <c r="AZ132" i="1"/>
  <c r="AY132" i="1"/>
  <c r="BA132" i="1" s="1"/>
  <c r="AX132" i="1"/>
  <c r="AU132" i="1"/>
  <c r="AD132" i="1"/>
  <c r="V132" i="1"/>
  <c r="AZ131" i="1"/>
  <c r="AY131" i="1"/>
  <c r="AX131" i="1"/>
  <c r="AU131" i="1"/>
  <c r="AV131" i="1" s="1"/>
  <c r="AD131" i="1"/>
  <c r="V131" i="1"/>
  <c r="AZ130" i="1"/>
  <c r="AY130" i="1"/>
  <c r="BA130" i="1" s="1"/>
  <c r="AX130" i="1"/>
  <c r="AU130" i="1"/>
  <c r="AD130" i="1"/>
  <c r="V130" i="1"/>
  <c r="AV130" i="1" s="1"/>
  <c r="AZ129" i="1"/>
  <c r="AY129" i="1"/>
  <c r="BA129" i="1" s="1"/>
  <c r="AX129" i="1"/>
  <c r="AU129" i="1"/>
  <c r="AD129" i="1"/>
  <c r="V129" i="1"/>
  <c r="AV129" i="1" s="1"/>
  <c r="AZ128" i="1"/>
  <c r="AY128" i="1"/>
  <c r="BA128" i="1" s="1"/>
  <c r="AX128" i="1"/>
  <c r="AU128" i="1"/>
  <c r="AD128" i="1"/>
  <c r="V128" i="1"/>
  <c r="AZ127" i="1"/>
  <c r="AY127" i="1"/>
  <c r="AX127" i="1"/>
  <c r="AU127" i="1"/>
  <c r="AV127" i="1" s="1"/>
  <c r="AD127" i="1"/>
  <c r="V127" i="1"/>
  <c r="AZ126" i="1"/>
  <c r="AY126" i="1"/>
  <c r="BA126" i="1" s="1"/>
  <c r="AX126" i="1"/>
  <c r="AU126" i="1"/>
  <c r="AD126" i="1"/>
  <c r="V126" i="1"/>
  <c r="AV126" i="1" s="1"/>
  <c r="AZ125" i="1"/>
  <c r="AY125" i="1"/>
  <c r="BA125" i="1" s="1"/>
  <c r="AX125" i="1"/>
  <c r="AU125" i="1"/>
  <c r="AD125" i="1"/>
  <c r="V125" i="1"/>
  <c r="AV125" i="1" s="1"/>
  <c r="AZ124" i="1"/>
  <c r="AY124" i="1"/>
  <c r="BA124" i="1" s="1"/>
  <c r="AX124" i="1"/>
  <c r="AU124" i="1"/>
  <c r="AD124" i="1"/>
  <c r="V124" i="1"/>
  <c r="AZ123" i="1"/>
  <c r="AY123" i="1"/>
  <c r="AX123" i="1"/>
  <c r="AU123" i="1"/>
  <c r="AV123" i="1" s="1"/>
  <c r="AD123" i="1"/>
  <c r="V123" i="1"/>
  <c r="AZ122" i="1"/>
  <c r="AY122" i="1"/>
  <c r="BA122" i="1" s="1"/>
  <c r="AX122" i="1"/>
  <c r="AU122" i="1"/>
  <c r="AD122" i="1"/>
  <c r="V122" i="1"/>
  <c r="AV122" i="1" s="1"/>
  <c r="AZ121" i="1"/>
  <c r="AY121" i="1"/>
  <c r="BA121" i="1" s="1"/>
  <c r="AX121" i="1"/>
  <c r="AU121" i="1"/>
  <c r="AD121" i="1"/>
  <c r="V121" i="1"/>
  <c r="AV121" i="1" s="1"/>
  <c r="AZ120" i="1"/>
  <c r="AY120" i="1"/>
  <c r="BA120" i="1" s="1"/>
  <c r="AX120" i="1"/>
  <c r="AU120" i="1"/>
  <c r="AD120" i="1"/>
  <c r="V120" i="1"/>
  <c r="AZ119" i="1"/>
  <c r="AY119" i="1"/>
  <c r="AX119" i="1"/>
  <c r="AU119" i="1"/>
  <c r="AV119" i="1" s="1"/>
  <c r="AD119" i="1"/>
  <c r="V119" i="1"/>
  <c r="AZ118" i="1"/>
  <c r="AY118" i="1"/>
  <c r="BA118" i="1" s="1"/>
  <c r="AX118" i="1"/>
  <c r="AU118" i="1"/>
  <c r="AD118" i="1"/>
  <c r="V118" i="1"/>
  <c r="AV118" i="1" s="1"/>
  <c r="AZ117" i="1"/>
  <c r="AY117" i="1"/>
  <c r="BA117" i="1" s="1"/>
  <c r="AX117" i="1"/>
  <c r="AU117" i="1"/>
  <c r="AD117" i="1"/>
  <c r="V117" i="1"/>
  <c r="AV117" i="1" s="1"/>
  <c r="AZ116" i="1"/>
  <c r="AY116" i="1"/>
  <c r="BA116" i="1" s="1"/>
  <c r="AX116" i="1"/>
  <c r="AU116" i="1"/>
  <c r="AD116" i="1"/>
  <c r="V116" i="1"/>
  <c r="AV116" i="1" s="1"/>
  <c r="AZ115" i="1"/>
  <c r="AY115" i="1"/>
  <c r="AX115" i="1"/>
  <c r="AU115" i="1"/>
  <c r="AD115" i="1"/>
  <c r="V115" i="1"/>
  <c r="AZ114" i="1"/>
  <c r="AY114" i="1"/>
  <c r="BA114" i="1" s="1"/>
  <c r="AX114" i="1"/>
  <c r="AU114" i="1"/>
  <c r="AD114" i="1"/>
  <c r="V114" i="1"/>
  <c r="AV114" i="1" s="1"/>
  <c r="AT113" i="1"/>
  <c r="AT327" i="1" s="1"/>
  <c r="AS113" i="1"/>
  <c r="AS327" i="1" s="1"/>
  <c r="AR113" i="1"/>
  <c r="AR327" i="1" s="1"/>
  <c r="AQ113" i="1"/>
  <c r="AQ327" i="1" s="1"/>
  <c r="AP113" i="1"/>
  <c r="AP327" i="1" s="1"/>
  <c r="AO113" i="1"/>
  <c r="AO327" i="1" s="1"/>
  <c r="AN113" i="1"/>
  <c r="AN327" i="1" s="1"/>
  <c r="AM113" i="1"/>
  <c r="AM327" i="1" s="1"/>
  <c r="AL113" i="1"/>
  <c r="AL327" i="1" s="1"/>
  <c r="AK113" i="1"/>
  <c r="AK327" i="1" s="1"/>
  <c r="AJ113" i="1"/>
  <c r="AJ327" i="1" s="1"/>
  <c r="AI113" i="1"/>
  <c r="AI327" i="1" s="1"/>
  <c r="AH113" i="1"/>
  <c r="AH327" i="1" s="1"/>
  <c r="AG113" i="1"/>
  <c r="AG327" i="1" s="1"/>
  <c r="AF113" i="1"/>
  <c r="AF327" i="1" s="1"/>
  <c r="AE113" i="1"/>
  <c r="AE327" i="1" s="1"/>
  <c r="AC113" i="1"/>
  <c r="AC327" i="1" s="1"/>
  <c r="AB113" i="1"/>
  <c r="AB327" i="1" s="1"/>
  <c r="AA113" i="1"/>
  <c r="AA327" i="1" s="1"/>
  <c r="Z113" i="1"/>
  <c r="Z327" i="1" s="1"/>
  <c r="Y113" i="1"/>
  <c r="Y327" i="1" s="1"/>
  <c r="X113" i="1"/>
  <c r="X327" i="1" s="1"/>
  <c r="W113" i="1"/>
  <c r="W327" i="1" s="1"/>
  <c r="U113" i="1"/>
  <c r="U327" i="1" s="1"/>
  <c r="T113" i="1"/>
  <c r="T327" i="1" s="1"/>
  <c r="S113" i="1"/>
  <c r="S327" i="1" s="1"/>
  <c r="R113" i="1"/>
  <c r="R327" i="1" s="1"/>
  <c r="Q113" i="1"/>
  <c r="Q327" i="1" s="1"/>
  <c r="P113" i="1"/>
  <c r="P327" i="1" s="1"/>
  <c r="O113" i="1"/>
  <c r="O327" i="1" s="1"/>
  <c r="N113" i="1"/>
  <c r="N327" i="1" s="1"/>
  <c r="M113" i="1"/>
  <c r="M327" i="1" s="1"/>
  <c r="L113" i="1"/>
  <c r="L327" i="1" s="1"/>
  <c r="K113" i="1"/>
  <c r="K327" i="1" s="1"/>
  <c r="J113" i="1"/>
  <c r="J327" i="1" s="1"/>
  <c r="I113" i="1"/>
  <c r="I327" i="1" s="1"/>
  <c r="H113" i="1"/>
  <c r="H327" i="1" s="1"/>
  <c r="G113" i="1"/>
  <c r="G327" i="1" s="1"/>
  <c r="AZ112" i="1"/>
  <c r="AY112" i="1"/>
  <c r="BA112" i="1" s="1"/>
  <c r="AX112" i="1"/>
  <c r="AU112" i="1"/>
  <c r="AD112" i="1"/>
  <c r="V112" i="1"/>
  <c r="AV112" i="1" s="1"/>
  <c r="AZ111" i="1"/>
  <c r="AY111" i="1"/>
  <c r="BA111" i="1" s="1"/>
  <c r="AX111" i="1"/>
  <c r="AU111" i="1"/>
  <c r="AD111" i="1"/>
  <c r="V111" i="1"/>
  <c r="AZ110" i="1"/>
  <c r="AY110" i="1"/>
  <c r="AX110" i="1"/>
  <c r="AU110" i="1"/>
  <c r="AD110" i="1"/>
  <c r="V110" i="1"/>
  <c r="AZ109" i="1"/>
  <c r="AY109" i="1"/>
  <c r="AX109" i="1"/>
  <c r="AU109" i="1"/>
  <c r="AD109" i="1"/>
  <c r="AV109" i="1" s="1"/>
  <c r="V109" i="1"/>
  <c r="AZ108" i="1"/>
  <c r="AY108" i="1"/>
  <c r="BA108" i="1" s="1"/>
  <c r="AX108" i="1"/>
  <c r="AU108" i="1"/>
  <c r="AD108" i="1"/>
  <c r="AV108" i="1" s="1"/>
  <c r="V108" i="1"/>
  <c r="AZ107" i="1"/>
  <c r="AY107" i="1"/>
  <c r="BA107" i="1" s="1"/>
  <c r="AX107" i="1"/>
  <c r="AU107" i="1"/>
  <c r="AD107" i="1"/>
  <c r="V107" i="1"/>
  <c r="AV107" i="1" s="1"/>
  <c r="AZ106" i="1"/>
  <c r="AY106" i="1"/>
  <c r="BA106" i="1" s="1"/>
  <c r="AX106" i="1"/>
  <c r="AU106" i="1"/>
  <c r="AD106" i="1"/>
  <c r="V106" i="1"/>
  <c r="AV106" i="1" s="1"/>
  <c r="AZ105" i="1"/>
  <c r="AY105" i="1"/>
  <c r="BA105" i="1" s="1"/>
  <c r="AX105" i="1"/>
  <c r="AU105" i="1"/>
  <c r="AD105" i="1"/>
  <c r="V105" i="1"/>
  <c r="AZ104" i="1"/>
  <c r="AY104" i="1"/>
  <c r="BA104" i="1" s="1"/>
  <c r="AX104" i="1"/>
  <c r="AU104" i="1"/>
  <c r="AD104" i="1"/>
  <c r="V104" i="1"/>
  <c r="AV104" i="1" s="1"/>
  <c r="AZ103" i="1"/>
  <c r="AY103" i="1"/>
  <c r="BA103" i="1" s="1"/>
  <c r="AX103" i="1"/>
  <c r="AU103" i="1"/>
  <c r="AD103" i="1"/>
  <c r="V103" i="1"/>
  <c r="AZ102" i="1"/>
  <c r="AY102" i="1"/>
  <c r="AX102" i="1"/>
  <c r="AU102" i="1"/>
  <c r="AD102" i="1"/>
  <c r="V102" i="1"/>
  <c r="AZ101" i="1"/>
  <c r="AY101" i="1"/>
  <c r="AX101" i="1"/>
  <c r="AU101" i="1"/>
  <c r="AD101" i="1"/>
  <c r="V101" i="1"/>
  <c r="AZ100" i="1"/>
  <c r="AY100" i="1"/>
  <c r="BA100" i="1" s="1"/>
  <c r="AX100" i="1"/>
  <c r="AU100" i="1"/>
  <c r="AD100" i="1"/>
  <c r="AV100" i="1" s="1"/>
  <c r="V100" i="1"/>
  <c r="AZ99" i="1"/>
  <c r="AY99" i="1"/>
  <c r="BA99" i="1" s="1"/>
  <c r="AX99" i="1"/>
  <c r="AU99" i="1"/>
  <c r="AD99" i="1"/>
  <c r="V99" i="1"/>
  <c r="AV99" i="1" s="1"/>
  <c r="AZ98" i="1"/>
  <c r="AY98" i="1"/>
  <c r="BA98" i="1" s="1"/>
  <c r="AX98" i="1"/>
  <c r="AU98" i="1"/>
  <c r="AD98" i="1"/>
  <c r="V98" i="1"/>
  <c r="AV98" i="1" s="1"/>
  <c r="AZ97" i="1"/>
  <c r="AY97" i="1"/>
  <c r="BA97" i="1" s="1"/>
  <c r="AX97" i="1"/>
  <c r="AU97" i="1"/>
  <c r="AD97" i="1"/>
  <c r="V97" i="1"/>
  <c r="AV97" i="1" s="1"/>
  <c r="AZ96" i="1"/>
  <c r="AY96" i="1"/>
  <c r="BA96" i="1" s="1"/>
  <c r="AX96" i="1"/>
  <c r="AU96" i="1"/>
  <c r="AD96" i="1"/>
  <c r="V96" i="1"/>
  <c r="AV96" i="1" s="1"/>
  <c r="AZ95" i="1"/>
  <c r="AY95" i="1"/>
  <c r="BA95" i="1" s="1"/>
  <c r="AX95" i="1"/>
  <c r="AU95" i="1"/>
  <c r="AD95" i="1"/>
  <c r="V95" i="1"/>
  <c r="AZ94" i="1"/>
  <c r="AY94" i="1"/>
  <c r="AX94" i="1"/>
  <c r="AU94" i="1"/>
  <c r="AD94" i="1"/>
  <c r="V94" i="1"/>
  <c r="AZ93" i="1"/>
  <c r="AY93" i="1"/>
  <c r="AX93" i="1"/>
  <c r="AU93" i="1"/>
  <c r="AD93" i="1"/>
  <c r="V93" i="1"/>
  <c r="AZ92" i="1"/>
  <c r="AY92" i="1"/>
  <c r="BA92" i="1" s="1"/>
  <c r="AX92" i="1"/>
  <c r="AU92" i="1"/>
  <c r="AD92" i="1"/>
  <c r="AV92" i="1" s="1"/>
  <c r="V92" i="1"/>
  <c r="AZ91" i="1"/>
  <c r="AY91" i="1"/>
  <c r="BA91" i="1" s="1"/>
  <c r="AX91" i="1"/>
  <c r="AU91" i="1"/>
  <c r="AD91" i="1"/>
  <c r="V91" i="1"/>
  <c r="AZ90" i="1"/>
  <c r="AY90" i="1"/>
  <c r="BA90" i="1" s="1"/>
  <c r="AX90" i="1"/>
  <c r="AU90" i="1"/>
  <c r="AD90" i="1"/>
  <c r="V90" i="1"/>
  <c r="AV90" i="1" s="1"/>
  <c r="AZ89" i="1"/>
  <c r="AY89" i="1"/>
  <c r="BA89" i="1" s="1"/>
  <c r="AX89" i="1"/>
  <c r="AU89" i="1"/>
  <c r="AD89" i="1"/>
  <c r="V89" i="1"/>
  <c r="AV89" i="1" s="1"/>
  <c r="AZ88" i="1"/>
  <c r="AY88" i="1"/>
  <c r="BA88" i="1" s="1"/>
  <c r="AX88" i="1"/>
  <c r="AU88" i="1"/>
  <c r="AD88" i="1"/>
  <c r="V88" i="1"/>
  <c r="AV88" i="1" s="1"/>
  <c r="AZ87" i="1"/>
  <c r="AY87" i="1"/>
  <c r="BA87" i="1" s="1"/>
  <c r="AX87" i="1"/>
  <c r="AU87" i="1"/>
  <c r="AD87" i="1"/>
  <c r="V87" i="1"/>
  <c r="AZ86" i="1"/>
  <c r="AY86" i="1"/>
  <c r="AX86" i="1"/>
  <c r="AU86" i="1"/>
  <c r="AD86" i="1"/>
  <c r="V86" i="1"/>
  <c r="AZ85" i="1"/>
  <c r="AY85" i="1"/>
  <c r="AX85" i="1"/>
  <c r="AU85" i="1"/>
  <c r="AD85" i="1"/>
  <c r="V85" i="1"/>
  <c r="AZ84" i="1"/>
  <c r="AY84" i="1"/>
  <c r="BA84" i="1" s="1"/>
  <c r="AX84" i="1"/>
  <c r="AU84" i="1"/>
  <c r="AD84" i="1"/>
  <c r="AV84" i="1" s="1"/>
  <c r="V84" i="1"/>
  <c r="AZ83" i="1"/>
  <c r="BA83" i="1" s="1"/>
  <c r="AY83" i="1"/>
  <c r="AX83" i="1"/>
  <c r="AU83" i="1"/>
  <c r="AD83" i="1"/>
  <c r="V83" i="1"/>
  <c r="AZ82" i="1"/>
  <c r="AY82" i="1"/>
  <c r="AX82" i="1"/>
  <c r="AU82" i="1"/>
  <c r="AD82" i="1"/>
  <c r="V82" i="1"/>
  <c r="AZ81" i="1"/>
  <c r="AY81" i="1"/>
  <c r="AX81" i="1"/>
  <c r="AU81" i="1"/>
  <c r="AD81" i="1"/>
  <c r="V81" i="1"/>
  <c r="AZ80" i="1"/>
  <c r="AY80" i="1"/>
  <c r="BA80" i="1" s="1"/>
  <c r="AX80" i="1"/>
  <c r="AU80" i="1"/>
  <c r="AD80" i="1"/>
  <c r="AV80" i="1" s="1"/>
  <c r="V80" i="1"/>
  <c r="AZ79" i="1"/>
  <c r="BA79" i="1" s="1"/>
  <c r="AY79" i="1"/>
  <c r="AX79" i="1"/>
  <c r="AU79" i="1"/>
  <c r="AD79" i="1"/>
  <c r="V79" i="1"/>
  <c r="AZ78" i="1"/>
  <c r="AY78" i="1"/>
  <c r="AX78" i="1"/>
  <c r="AU78" i="1"/>
  <c r="AD78" i="1"/>
  <c r="AV78" i="1" s="1"/>
  <c r="V78" i="1"/>
  <c r="AZ77" i="1"/>
  <c r="AY77" i="1"/>
  <c r="AX77" i="1"/>
  <c r="AU77" i="1"/>
  <c r="AD77" i="1"/>
  <c r="V77" i="1"/>
  <c r="AZ76" i="1"/>
  <c r="AY76" i="1"/>
  <c r="BA76" i="1" s="1"/>
  <c r="AX76" i="1"/>
  <c r="AU76" i="1"/>
  <c r="AD76" i="1"/>
  <c r="AV76" i="1" s="1"/>
  <c r="V76" i="1"/>
  <c r="AZ75" i="1"/>
  <c r="BA75" i="1" s="1"/>
  <c r="AY75" i="1"/>
  <c r="AX75" i="1"/>
  <c r="AU75" i="1"/>
  <c r="AD75" i="1"/>
  <c r="V75" i="1"/>
  <c r="AZ74" i="1"/>
  <c r="AY74" i="1"/>
  <c r="AX74" i="1"/>
  <c r="AU74" i="1"/>
  <c r="AD74" i="1"/>
  <c r="AV74" i="1" s="1"/>
  <c r="V74" i="1"/>
  <c r="AZ73" i="1"/>
  <c r="AY73" i="1"/>
  <c r="AX73" i="1"/>
  <c r="AU73" i="1"/>
  <c r="AD73" i="1"/>
  <c r="V73" i="1"/>
  <c r="AZ72" i="1"/>
  <c r="AY72" i="1"/>
  <c r="AX72" i="1"/>
  <c r="AZ71" i="1"/>
  <c r="AY71" i="1"/>
  <c r="BA71" i="1" s="1"/>
  <c r="AX71" i="1"/>
  <c r="AU71" i="1"/>
  <c r="AD71" i="1"/>
  <c r="V71" i="1"/>
  <c r="AV71" i="1" s="1"/>
  <c r="AZ70" i="1"/>
  <c r="AY70" i="1"/>
  <c r="BA70" i="1" s="1"/>
  <c r="AX70" i="1"/>
  <c r="AU70" i="1"/>
  <c r="AD70" i="1"/>
  <c r="V70" i="1"/>
  <c r="AV70" i="1" s="1"/>
  <c r="AZ69" i="1"/>
  <c r="AY69" i="1"/>
  <c r="AX69" i="1"/>
  <c r="AU69" i="1"/>
  <c r="AD69" i="1"/>
  <c r="V69" i="1"/>
  <c r="AV69" i="1" s="1"/>
  <c r="AZ68" i="1"/>
  <c r="AY68" i="1"/>
  <c r="BA68" i="1" s="1"/>
  <c r="AX68" i="1"/>
  <c r="AU68" i="1"/>
  <c r="AD68" i="1"/>
  <c r="V68" i="1"/>
  <c r="AZ67" i="1"/>
  <c r="AY67" i="1"/>
  <c r="BA67" i="1" s="1"/>
  <c r="AX67" i="1"/>
  <c r="AU67" i="1"/>
  <c r="AD67" i="1"/>
  <c r="V67" i="1"/>
  <c r="AV67" i="1" s="1"/>
  <c r="AZ66" i="1"/>
  <c r="AY66" i="1"/>
  <c r="BA66" i="1" s="1"/>
  <c r="AX66" i="1"/>
  <c r="AU66" i="1"/>
  <c r="AD66" i="1"/>
  <c r="V66" i="1"/>
  <c r="AV66" i="1" s="1"/>
  <c r="AZ65" i="1"/>
  <c r="AY65" i="1"/>
  <c r="AX65" i="1"/>
  <c r="AU65" i="1"/>
  <c r="AD65" i="1"/>
  <c r="V65" i="1"/>
  <c r="AV65" i="1" s="1"/>
  <c r="AZ64" i="1"/>
  <c r="AY64" i="1"/>
  <c r="BA64" i="1" s="1"/>
  <c r="AX64" i="1"/>
  <c r="AU64" i="1"/>
  <c r="AD64" i="1"/>
  <c r="V64" i="1"/>
  <c r="AZ63" i="1"/>
  <c r="AY63" i="1"/>
  <c r="BA63" i="1" s="1"/>
  <c r="AX63" i="1"/>
  <c r="AU63" i="1"/>
  <c r="AD63" i="1"/>
  <c r="V63" i="1"/>
  <c r="AV63" i="1" s="1"/>
  <c r="AZ62" i="1"/>
  <c r="AY62" i="1"/>
  <c r="BA62" i="1" s="1"/>
  <c r="AX62" i="1"/>
  <c r="AU62" i="1"/>
  <c r="AD62" i="1"/>
  <c r="V62" i="1"/>
  <c r="AV62" i="1" s="1"/>
  <c r="AZ61" i="1"/>
  <c r="AY61" i="1"/>
  <c r="AX61" i="1"/>
  <c r="AU61" i="1"/>
  <c r="AD61" i="1"/>
  <c r="V61" i="1"/>
  <c r="AV61" i="1" s="1"/>
  <c r="AZ60" i="1"/>
  <c r="AY60" i="1"/>
  <c r="BA60" i="1" s="1"/>
  <c r="AX60" i="1"/>
  <c r="AU60" i="1"/>
  <c r="AD60" i="1"/>
  <c r="V60" i="1"/>
  <c r="AZ59" i="1"/>
  <c r="AY59" i="1"/>
  <c r="BA59" i="1" s="1"/>
  <c r="AX59" i="1"/>
  <c r="AU59" i="1"/>
  <c r="AD59" i="1"/>
  <c r="V59" i="1"/>
  <c r="AV59" i="1" s="1"/>
  <c r="AZ58" i="1"/>
  <c r="AY58" i="1"/>
  <c r="BA58" i="1" s="1"/>
  <c r="AX58" i="1"/>
  <c r="AU58" i="1"/>
  <c r="AD58" i="1"/>
  <c r="V58" i="1"/>
  <c r="AV58" i="1" s="1"/>
  <c r="AZ57" i="1"/>
  <c r="AY57" i="1"/>
  <c r="BA57" i="1" s="1"/>
  <c r="AX57" i="1"/>
  <c r="AU57" i="1"/>
  <c r="AD57" i="1"/>
  <c r="V57" i="1"/>
  <c r="AV57" i="1" s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U56" i="1" s="1"/>
  <c r="AC56" i="1"/>
  <c r="AB56" i="1"/>
  <c r="AA56" i="1"/>
  <c r="Z56" i="1"/>
  <c r="Y56" i="1"/>
  <c r="X56" i="1"/>
  <c r="W56" i="1"/>
  <c r="U56" i="1"/>
  <c r="U30" i="1" s="1"/>
  <c r="T56" i="1"/>
  <c r="S56" i="1"/>
  <c r="R56" i="1"/>
  <c r="Q56" i="1"/>
  <c r="Q30" i="1" s="1"/>
  <c r="P56" i="1"/>
  <c r="O56" i="1"/>
  <c r="N56" i="1"/>
  <c r="M56" i="1"/>
  <c r="AZ56" i="1" s="1"/>
  <c r="L56" i="1"/>
  <c r="K56" i="1"/>
  <c r="J56" i="1"/>
  <c r="I56" i="1"/>
  <c r="I30" i="1" s="1"/>
  <c r="H56" i="1"/>
  <c r="G56" i="1"/>
  <c r="AX56" i="1" s="1"/>
  <c r="AZ55" i="1"/>
  <c r="AY55" i="1"/>
  <c r="BA55" i="1" s="1"/>
  <c r="AX55" i="1"/>
  <c r="AU55" i="1"/>
  <c r="AD55" i="1"/>
  <c r="V55" i="1"/>
  <c r="AZ54" i="1"/>
  <c r="AY54" i="1"/>
  <c r="BA54" i="1" s="1"/>
  <c r="AX54" i="1"/>
  <c r="AU54" i="1"/>
  <c r="AD54" i="1"/>
  <c r="V54" i="1"/>
  <c r="AZ53" i="1"/>
  <c r="AY53" i="1"/>
  <c r="BA53" i="1" s="1"/>
  <c r="AX53" i="1"/>
  <c r="AU53" i="1"/>
  <c r="AD53" i="1"/>
  <c r="V53" i="1"/>
  <c r="AZ52" i="1"/>
  <c r="AY52" i="1"/>
  <c r="BA52" i="1" s="1"/>
  <c r="AX52" i="1"/>
  <c r="AU52" i="1"/>
  <c r="AD52" i="1"/>
  <c r="V52" i="1"/>
  <c r="AZ51" i="1"/>
  <c r="AY51" i="1"/>
  <c r="BA51" i="1" s="1"/>
  <c r="AX51" i="1"/>
  <c r="AU51" i="1"/>
  <c r="AD51" i="1"/>
  <c r="V51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U50" i="1" s="1"/>
  <c r="AC50" i="1"/>
  <c r="AB50" i="1"/>
  <c r="AA50" i="1"/>
  <c r="Z50" i="1"/>
  <c r="Y50" i="1"/>
  <c r="X50" i="1"/>
  <c r="W50" i="1"/>
  <c r="U50" i="1"/>
  <c r="T50" i="1"/>
  <c r="S50" i="1"/>
  <c r="R50" i="1"/>
  <c r="Q50" i="1"/>
  <c r="P50" i="1"/>
  <c r="O50" i="1"/>
  <c r="N50" i="1"/>
  <c r="M50" i="1"/>
  <c r="AZ50" i="1" s="1"/>
  <c r="L50" i="1"/>
  <c r="K50" i="1"/>
  <c r="J50" i="1"/>
  <c r="I50" i="1"/>
  <c r="H50" i="1"/>
  <c r="G50" i="1"/>
  <c r="AX50" i="1" s="1"/>
  <c r="AZ49" i="1"/>
  <c r="AY49" i="1"/>
  <c r="BA49" i="1" s="1"/>
  <c r="AX49" i="1"/>
  <c r="AU49" i="1"/>
  <c r="AD49" i="1"/>
  <c r="V49" i="1"/>
  <c r="AZ48" i="1"/>
  <c r="AY48" i="1"/>
  <c r="BA48" i="1" s="1"/>
  <c r="AX48" i="1"/>
  <c r="AU48" i="1"/>
  <c r="AD48" i="1"/>
  <c r="V48" i="1"/>
  <c r="AZ47" i="1"/>
  <c r="AY47" i="1"/>
  <c r="BA47" i="1" s="1"/>
  <c r="AX47" i="1"/>
  <c r="AJ47" i="1"/>
  <c r="AE47" i="1"/>
  <c r="AE46" i="1" s="1"/>
  <c r="AD47" i="1"/>
  <c r="V47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C46" i="1"/>
  <c r="AB46" i="1"/>
  <c r="AA46" i="1"/>
  <c r="Z46" i="1"/>
  <c r="Y46" i="1"/>
  <c r="X46" i="1"/>
  <c r="W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AZ45" i="1"/>
  <c r="AY45" i="1"/>
  <c r="AX45" i="1"/>
  <c r="AU45" i="1"/>
  <c r="AD45" i="1"/>
  <c r="V45" i="1"/>
  <c r="AT44" i="1"/>
  <c r="AS44" i="1"/>
  <c r="AR44" i="1"/>
  <c r="AR30" i="1" s="1"/>
  <c r="AR326" i="1" s="1"/>
  <c r="AQ44" i="1"/>
  <c r="AP44" i="1"/>
  <c r="AO44" i="1"/>
  <c r="AN44" i="1"/>
  <c r="AN30" i="1" s="1"/>
  <c r="AN326" i="1" s="1"/>
  <c r="AM44" i="1"/>
  <c r="AL44" i="1"/>
  <c r="AK44" i="1"/>
  <c r="AJ44" i="1"/>
  <c r="AJ30" i="1" s="1"/>
  <c r="AJ326" i="1" s="1"/>
  <c r="AI44" i="1"/>
  <c r="AH44" i="1"/>
  <c r="AG44" i="1"/>
  <c r="AF44" i="1"/>
  <c r="AF30" i="1" s="1"/>
  <c r="AF326" i="1" s="1"/>
  <c r="AE44" i="1"/>
  <c r="AC44" i="1"/>
  <c r="AB44" i="1"/>
  <c r="AA44" i="1"/>
  <c r="Z44" i="1"/>
  <c r="Y44" i="1"/>
  <c r="X44" i="1"/>
  <c r="W44" i="1"/>
  <c r="U44" i="1"/>
  <c r="T44" i="1"/>
  <c r="S44" i="1"/>
  <c r="R44" i="1"/>
  <c r="Q44" i="1"/>
  <c r="P44" i="1"/>
  <c r="O44" i="1"/>
  <c r="N44" i="1"/>
  <c r="M44" i="1"/>
  <c r="L44" i="1"/>
  <c r="AY44" i="1" s="1"/>
  <c r="K44" i="1"/>
  <c r="J44" i="1"/>
  <c r="I44" i="1"/>
  <c r="H44" i="1"/>
  <c r="V44" i="1" s="1"/>
  <c r="G44" i="1"/>
  <c r="AZ43" i="1"/>
  <c r="AY43" i="1"/>
  <c r="AX43" i="1"/>
  <c r="AU43" i="1"/>
  <c r="AD43" i="1"/>
  <c r="V43" i="1"/>
  <c r="AZ42" i="1"/>
  <c r="AY42" i="1"/>
  <c r="AX42" i="1"/>
  <c r="AU42" i="1"/>
  <c r="AD42" i="1"/>
  <c r="AV42" i="1" s="1"/>
  <c r="V42" i="1"/>
  <c r="AZ41" i="1"/>
  <c r="AY41" i="1"/>
  <c r="AX41" i="1"/>
  <c r="AU41" i="1"/>
  <c r="AD41" i="1"/>
  <c r="V41" i="1"/>
  <c r="AZ40" i="1"/>
  <c r="AY40" i="1"/>
  <c r="BA40" i="1" s="1"/>
  <c r="AX40" i="1"/>
  <c r="AU40" i="1"/>
  <c r="AD40" i="1"/>
  <c r="AV40" i="1" s="1"/>
  <c r="V40" i="1"/>
  <c r="AZ39" i="1"/>
  <c r="AY39" i="1"/>
  <c r="AX39" i="1"/>
  <c r="AU39" i="1"/>
  <c r="AD39" i="1"/>
  <c r="V39" i="1"/>
  <c r="AZ38" i="1"/>
  <c r="AY38" i="1"/>
  <c r="AX38" i="1"/>
  <c r="AU38" i="1"/>
  <c r="AD38" i="1"/>
  <c r="AV38" i="1" s="1"/>
  <c r="V38" i="1"/>
  <c r="AZ37" i="1"/>
  <c r="AY37" i="1"/>
  <c r="AX37" i="1"/>
  <c r="AU37" i="1"/>
  <c r="AD37" i="1"/>
  <c r="V37" i="1"/>
  <c r="AZ36" i="1"/>
  <c r="AY36" i="1"/>
  <c r="BA36" i="1" s="1"/>
  <c r="AX36" i="1"/>
  <c r="AU36" i="1"/>
  <c r="AD36" i="1"/>
  <c r="AV36" i="1" s="1"/>
  <c r="V36" i="1"/>
  <c r="AZ35" i="1"/>
  <c r="AY35" i="1"/>
  <c r="AX35" i="1"/>
  <c r="AU35" i="1"/>
  <c r="AD35" i="1"/>
  <c r="V35" i="1"/>
  <c r="AZ34" i="1"/>
  <c r="AY34" i="1"/>
  <c r="AX34" i="1"/>
  <c r="AU34" i="1"/>
  <c r="AD34" i="1"/>
  <c r="AV34" i="1" s="1"/>
  <c r="V34" i="1"/>
  <c r="AZ33" i="1"/>
  <c r="BA33" i="1" s="1"/>
  <c r="AY33" i="1"/>
  <c r="AX33" i="1"/>
  <c r="BB33" i="1" s="1"/>
  <c r="AU33" i="1"/>
  <c r="AD33" i="1"/>
  <c r="V33" i="1"/>
  <c r="AZ32" i="1"/>
  <c r="AY32" i="1"/>
  <c r="BA32" i="1" s="1"/>
  <c r="AX32" i="1"/>
  <c r="AU32" i="1"/>
  <c r="AD32" i="1"/>
  <c r="AV32" i="1" s="1"/>
  <c r="V32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C31" i="1"/>
  <c r="AB31" i="1"/>
  <c r="AA31" i="1"/>
  <c r="Z31" i="1"/>
  <c r="Y31" i="1"/>
  <c r="X31" i="1"/>
  <c r="W31" i="1"/>
  <c r="AD31" i="1" s="1"/>
  <c r="U31" i="1"/>
  <c r="T31" i="1"/>
  <c r="S31" i="1"/>
  <c r="R31" i="1"/>
  <c r="Q31" i="1"/>
  <c r="P31" i="1"/>
  <c r="O31" i="1"/>
  <c r="N31" i="1"/>
  <c r="M31" i="1"/>
  <c r="L31" i="1"/>
  <c r="AY31" i="1" s="1"/>
  <c r="K31" i="1"/>
  <c r="J31" i="1"/>
  <c r="I31" i="1"/>
  <c r="H31" i="1"/>
  <c r="G31" i="1"/>
  <c r="AT30" i="1"/>
  <c r="AT326" i="1" s="1"/>
  <c r="AP30" i="1"/>
  <c r="AP326" i="1" s="1"/>
  <c r="AL30" i="1"/>
  <c r="AL326" i="1" s="1"/>
  <c r="AH30" i="1"/>
  <c r="AH326" i="1" s="1"/>
  <c r="AB30" i="1"/>
  <c r="AB326" i="1" s="1"/>
  <c r="X30" i="1"/>
  <c r="X326" i="1" s="1"/>
  <c r="S30" i="1"/>
  <c r="S326" i="1" s="1"/>
  <c r="O30" i="1"/>
  <c r="O326" i="1" s="1"/>
  <c r="K30" i="1"/>
  <c r="K326" i="1" s="1"/>
  <c r="G30" i="1"/>
  <c r="G326" i="1" s="1"/>
  <c r="AZ29" i="1"/>
  <c r="AY29" i="1"/>
  <c r="BA29" i="1" s="1"/>
  <c r="AX29" i="1"/>
  <c r="AU29" i="1"/>
  <c r="AU325" i="1" s="1"/>
  <c r="AD29" i="1"/>
  <c r="AD325" i="1" s="1"/>
  <c r="V29" i="1"/>
  <c r="V325" i="1" s="1"/>
  <c r="AZ28" i="1"/>
  <c r="AY28" i="1"/>
  <c r="BA28" i="1" s="1"/>
  <c r="AU28" i="1"/>
  <c r="AD28" i="1"/>
  <c r="G28" i="1"/>
  <c r="G324" i="1" s="1"/>
  <c r="AZ27" i="1"/>
  <c r="AY27" i="1"/>
  <c r="BA27" i="1" s="1"/>
  <c r="AX27" i="1"/>
  <c r="AU27" i="1"/>
  <c r="AD27" i="1"/>
  <c r="V27" i="1"/>
  <c r="AV27" i="1" s="1"/>
  <c r="AZ26" i="1"/>
  <c r="AY26" i="1"/>
  <c r="BA26" i="1" s="1"/>
  <c r="AU26" i="1"/>
  <c r="AU324" i="1" s="1"/>
  <c r="AD26" i="1"/>
  <c r="V26" i="1"/>
  <c r="G26" i="1"/>
  <c r="AX26" i="1" s="1"/>
  <c r="BB26" i="1" s="1"/>
  <c r="AZ25" i="1"/>
  <c r="BA25" i="1" s="1"/>
  <c r="AY25" i="1"/>
  <c r="AX25" i="1"/>
  <c r="AU25" i="1"/>
  <c r="AD25" i="1"/>
  <c r="G25" i="1"/>
  <c r="AZ24" i="1"/>
  <c r="AY24" i="1"/>
  <c r="BA24" i="1" s="1"/>
  <c r="AJ24" i="1"/>
  <c r="AJ323" i="1" s="1"/>
  <c r="AE24" i="1"/>
  <c r="AD24" i="1"/>
  <c r="V24" i="1"/>
  <c r="G24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C23" i="1"/>
  <c r="AB23" i="1"/>
  <c r="AA23" i="1"/>
  <c r="Z23" i="1"/>
  <c r="Y23" i="1"/>
  <c r="X23" i="1"/>
  <c r="W23" i="1"/>
  <c r="AD23" i="1" s="1"/>
  <c r="U23" i="1"/>
  <c r="T23" i="1"/>
  <c r="S23" i="1"/>
  <c r="R23" i="1"/>
  <c r="Q23" i="1"/>
  <c r="P23" i="1"/>
  <c r="O23" i="1"/>
  <c r="N23" i="1"/>
  <c r="M23" i="1"/>
  <c r="L23" i="1"/>
  <c r="AY23" i="1" s="1"/>
  <c r="K23" i="1"/>
  <c r="J23" i="1"/>
  <c r="I23" i="1"/>
  <c r="H23" i="1"/>
  <c r="AZ22" i="1"/>
  <c r="AY22" i="1"/>
  <c r="AX22" i="1"/>
  <c r="AU22" i="1"/>
  <c r="AD22" i="1"/>
  <c r="AV22" i="1" s="1"/>
  <c r="V22" i="1"/>
  <c r="AZ21" i="1"/>
  <c r="AY21" i="1"/>
  <c r="AX21" i="1"/>
  <c r="AU21" i="1"/>
  <c r="AD21" i="1"/>
  <c r="V21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C20" i="1"/>
  <c r="AB20" i="1"/>
  <c r="AA20" i="1"/>
  <c r="Z20" i="1"/>
  <c r="Y20" i="1"/>
  <c r="X20" i="1"/>
  <c r="W20" i="1"/>
  <c r="U20" i="1"/>
  <c r="T20" i="1"/>
  <c r="S20" i="1"/>
  <c r="R20" i="1"/>
  <c r="Q20" i="1"/>
  <c r="P20" i="1"/>
  <c r="O20" i="1"/>
  <c r="N20" i="1"/>
  <c r="M20" i="1"/>
  <c r="L20" i="1"/>
  <c r="AY20" i="1" s="1"/>
  <c r="K20" i="1"/>
  <c r="J20" i="1"/>
  <c r="I20" i="1"/>
  <c r="H20" i="1"/>
  <c r="V20" i="1" s="1"/>
  <c r="G20" i="1"/>
  <c r="AZ19" i="1"/>
  <c r="AY19" i="1"/>
  <c r="AX19" i="1"/>
  <c r="AU19" i="1"/>
  <c r="AD19" i="1"/>
  <c r="V19" i="1"/>
  <c r="AZ18" i="1"/>
  <c r="AY18" i="1"/>
  <c r="BA18" i="1" s="1"/>
  <c r="AX18" i="1"/>
  <c r="AU18" i="1"/>
  <c r="AD18" i="1"/>
  <c r="AV18" i="1" s="1"/>
  <c r="V18" i="1"/>
  <c r="AZ17" i="1"/>
  <c r="BA17" i="1" s="1"/>
  <c r="AY17" i="1"/>
  <c r="AX17" i="1"/>
  <c r="BB17" i="1" s="1"/>
  <c r="AU17" i="1"/>
  <c r="AD17" i="1"/>
  <c r="V17" i="1"/>
  <c r="AZ16" i="1"/>
  <c r="AY16" i="1"/>
  <c r="AX16" i="1"/>
  <c r="AU16" i="1"/>
  <c r="AD16" i="1"/>
  <c r="AV16" i="1" s="1"/>
  <c r="V16" i="1"/>
  <c r="AZ15" i="1"/>
  <c r="AY15" i="1"/>
  <c r="AX15" i="1"/>
  <c r="AU15" i="1"/>
  <c r="AD15" i="1"/>
  <c r="V15" i="1"/>
  <c r="AT14" i="1"/>
  <c r="AT322" i="1" s="1"/>
  <c r="AT350" i="1" s="1"/>
  <c r="AS14" i="1"/>
  <c r="AS322" i="1" s="1"/>
  <c r="AR14" i="1"/>
  <c r="AR322" i="1" s="1"/>
  <c r="AQ14" i="1"/>
  <c r="AQ322" i="1" s="1"/>
  <c r="AP14" i="1"/>
  <c r="AP322" i="1" s="1"/>
  <c r="AP350" i="1" s="1"/>
  <c r="AO14" i="1"/>
  <c r="AO322" i="1" s="1"/>
  <c r="AN14" i="1"/>
  <c r="AN322" i="1" s="1"/>
  <c r="AM14" i="1"/>
  <c r="AM322" i="1" s="1"/>
  <c r="AL14" i="1"/>
  <c r="AL322" i="1" s="1"/>
  <c r="AL350" i="1" s="1"/>
  <c r="AK14" i="1"/>
  <c r="AK322" i="1" s="1"/>
  <c r="AJ14" i="1"/>
  <c r="AJ322" i="1" s="1"/>
  <c r="AI14" i="1"/>
  <c r="AI322" i="1" s="1"/>
  <c r="AH14" i="1"/>
  <c r="AH322" i="1" s="1"/>
  <c r="AH350" i="1" s="1"/>
  <c r="AG14" i="1"/>
  <c r="AG322" i="1" s="1"/>
  <c r="AF14" i="1"/>
  <c r="AF322" i="1" s="1"/>
  <c r="AE14" i="1"/>
  <c r="AE322" i="1" s="1"/>
  <c r="AC14" i="1"/>
  <c r="AB14" i="1"/>
  <c r="AB322" i="1" s="1"/>
  <c r="AA14" i="1"/>
  <c r="Z14" i="1"/>
  <c r="Z322" i="1" s="1"/>
  <c r="Y14" i="1"/>
  <c r="X14" i="1"/>
  <c r="X322" i="1" s="1"/>
  <c r="W14" i="1"/>
  <c r="U14" i="1"/>
  <c r="U322" i="1" s="1"/>
  <c r="T14" i="1"/>
  <c r="S14" i="1"/>
  <c r="S322" i="1" s="1"/>
  <c r="R14" i="1"/>
  <c r="Q14" i="1"/>
  <c r="Q322" i="1" s="1"/>
  <c r="P14" i="1"/>
  <c r="O14" i="1"/>
  <c r="O322" i="1" s="1"/>
  <c r="N14" i="1"/>
  <c r="M14" i="1"/>
  <c r="M322" i="1" s="1"/>
  <c r="L14" i="1"/>
  <c r="K14" i="1"/>
  <c r="K322" i="1" s="1"/>
  <c r="J14" i="1"/>
  <c r="I14" i="1"/>
  <c r="I322" i="1" s="1"/>
  <c r="H14" i="1"/>
  <c r="G14" i="1"/>
  <c r="G322" i="1" s="1"/>
  <c r="AT13" i="1"/>
  <c r="AP13" i="1"/>
  <c r="AL13" i="1"/>
  <c r="AH13" i="1"/>
  <c r="AB13" i="1"/>
  <c r="X13" i="1"/>
  <c r="S13" i="1"/>
  <c r="O13" i="1"/>
  <c r="K13" i="1"/>
  <c r="AZ12" i="1"/>
  <c r="AY12" i="1"/>
  <c r="BA12" i="1" s="1"/>
  <c r="AE12" i="1"/>
  <c r="AU12" i="1" s="1"/>
  <c r="X12" i="1"/>
  <c r="W12" i="1"/>
  <c r="G12" i="1"/>
  <c r="AX12" i="1" s="1"/>
  <c r="BB12" i="1" s="1"/>
  <c r="AZ11" i="1"/>
  <c r="AY11" i="1"/>
  <c r="BA11" i="1" s="1"/>
  <c r="AX11" i="1"/>
  <c r="AU11" i="1"/>
  <c r="AD11" i="1"/>
  <c r="AV11" i="1" s="1"/>
  <c r="V11" i="1"/>
  <c r="AT10" i="1"/>
  <c r="AT7" i="1" s="1"/>
  <c r="AS10" i="1"/>
  <c r="AR10" i="1"/>
  <c r="AR7" i="1" s="1"/>
  <c r="AQ10" i="1"/>
  <c r="AP10" i="1"/>
  <c r="AP7" i="1" s="1"/>
  <c r="AO10" i="1"/>
  <c r="AN10" i="1"/>
  <c r="AN7" i="1" s="1"/>
  <c r="AM10" i="1"/>
  <c r="AL10" i="1"/>
  <c r="AL7" i="1" s="1"/>
  <c r="AK10" i="1"/>
  <c r="AJ10" i="1"/>
  <c r="AJ7" i="1" s="1"/>
  <c r="AI10" i="1"/>
  <c r="AH10" i="1"/>
  <c r="AH7" i="1" s="1"/>
  <c r="AG10" i="1"/>
  <c r="AF10" i="1"/>
  <c r="AF7" i="1" s="1"/>
  <c r="AE10" i="1"/>
  <c r="AC10" i="1"/>
  <c r="AC7" i="1" s="1"/>
  <c r="AB10" i="1"/>
  <c r="AA10" i="1"/>
  <c r="AA7" i="1" s="1"/>
  <c r="Z10" i="1"/>
  <c r="Y10" i="1"/>
  <c r="X10" i="1"/>
  <c r="W10" i="1"/>
  <c r="U10" i="1"/>
  <c r="S10" i="1"/>
  <c r="Q10" i="1"/>
  <c r="P10" i="1"/>
  <c r="P7" i="1" s="1"/>
  <c r="O10" i="1"/>
  <c r="N10" i="1"/>
  <c r="M10" i="1"/>
  <c r="L10" i="1"/>
  <c r="AY10" i="1" s="1"/>
  <c r="K10" i="1"/>
  <c r="J10" i="1"/>
  <c r="I10" i="1"/>
  <c r="H10" i="1"/>
  <c r="H7" i="1" s="1"/>
  <c r="G10" i="1"/>
  <c r="AZ9" i="1"/>
  <c r="AY9" i="1"/>
  <c r="AE9" i="1"/>
  <c r="AU9" i="1" s="1"/>
  <c r="AU320" i="1" s="1"/>
  <c r="X9" i="1"/>
  <c r="W9" i="1"/>
  <c r="G9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C8" i="1"/>
  <c r="AB8" i="1"/>
  <c r="AA8" i="1"/>
  <c r="Z8" i="1"/>
  <c r="Y8" i="1"/>
  <c r="X8" i="1"/>
  <c r="U8" i="1"/>
  <c r="U7" i="1" s="1"/>
  <c r="S8" i="1"/>
  <c r="Q8" i="1"/>
  <c r="Q7" i="1" s="1"/>
  <c r="P8" i="1"/>
  <c r="O8" i="1"/>
  <c r="O7" i="1" s="1"/>
  <c r="N8" i="1"/>
  <c r="M8" i="1"/>
  <c r="L8" i="1"/>
  <c r="K8" i="1"/>
  <c r="K7" i="1" s="1"/>
  <c r="J8" i="1"/>
  <c r="I8" i="1"/>
  <c r="I7" i="1" s="1"/>
  <c r="H8" i="1"/>
  <c r="G8" i="1"/>
  <c r="AS7" i="1"/>
  <c r="AQ7" i="1"/>
  <c r="AO7" i="1"/>
  <c r="AM7" i="1"/>
  <c r="AK7" i="1"/>
  <c r="AI7" i="1"/>
  <c r="AG7" i="1"/>
  <c r="AB7" i="1"/>
  <c r="Y7" i="1"/>
  <c r="S7" i="1"/>
  <c r="N7" i="1"/>
  <c r="J7" i="1"/>
  <c r="P2" i="1"/>
  <c r="I326" i="1" l="1"/>
  <c r="I13" i="1"/>
  <c r="Q326" i="1"/>
  <c r="Q13" i="1"/>
  <c r="U326" i="1"/>
  <c r="U13" i="1"/>
  <c r="J322" i="1"/>
  <c r="N322" i="1"/>
  <c r="R322" i="1"/>
  <c r="W322" i="1"/>
  <c r="AA322" i="1"/>
  <c r="AF350" i="1"/>
  <c r="AN350" i="1"/>
  <c r="AV26" i="1"/>
  <c r="J30" i="1"/>
  <c r="J326" i="1" s="1"/>
  <c r="N30" i="1"/>
  <c r="N326" i="1" s="1"/>
  <c r="R30" i="1"/>
  <c r="R326" i="1" s="1"/>
  <c r="Y30" i="1"/>
  <c r="Y326" i="1" s="1"/>
  <c r="AC30" i="1"/>
  <c r="AC326" i="1" s="1"/>
  <c r="AU47" i="1"/>
  <c r="AV53" i="1"/>
  <c r="AV55" i="1"/>
  <c r="AD56" i="1"/>
  <c r="AG30" i="1"/>
  <c r="AK30" i="1"/>
  <c r="AM30" i="1"/>
  <c r="AO30" i="1"/>
  <c r="AQ30" i="1"/>
  <c r="AS30" i="1"/>
  <c r="BB87" i="1"/>
  <c r="BB88" i="1"/>
  <c r="G7" i="1"/>
  <c r="AZ8" i="1"/>
  <c r="M7" i="1"/>
  <c r="AZ7" i="1" s="1"/>
  <c r="W320" i="1"/>
  <c r="W8" i="1"/>
  <c r="W7" i="1" s="1"/>
  <c r="AD10" i="1"/>
  <c r="H322" i="1"/>
  <c r="L322" i="1"/>
  <c r="P322" i="1"/>
  <c r="T322" i="1"/>
  <c r="Y322" i="1"/>
  <c r="Y13" i="1"/>
  <c r="AC322" i="1"/>
  <c r="AC13" i="1"/>
  <c r="AE323" i="1"/>
  <c r="AE23" i="1"/>
  <c r="AU23" i="1" s="1"/>
  <c r="AU24" i="1"/>
  <c r="AU323" i="1" s="1"/>
  <c r="V46" i="1"/>
  <c r="H30" i="1"/>
  <c r="H326" i="1" s="1"/>
  <c r="AY46" i="1"/>
  <c r="L30" i="1"/>
  <c r="L326" i="1" s="1"/>
  <c r="P30" i="1"/>
  <c r="P326" i="1" s="1"/>
  <c r="T30" i="1"/>
  <c r="T326" i="1" s="1"/>
  <c r="W30" i="1"/>
  <c r="W326" i="1" s="1"/>
  <c r="AA30" i="1"/>
  <c r="AA326" i="1" s="1"/>
  <c r="AV47" i="1"/>
  <c r="AV49" i="1"/>
  <c r="AD50" i="1"/>
  <c r="AV51" i="1"/>
  <c r="AV52" i="1"/>
  <c r="AI30" i="1"/>
  <c r="L7" i="1"/>
  <c r="AY7" i="1" s="1"/>
  <c r="BA7" i="1" s="1"/>
  <c r="X7" i="1"/>
  <c r="AE8" i="1"/>
  <c r="G320" i="1"/>
  <c r="V9" i="1"/>
  <c r="V320" i="1" s="1"/>
  <c r="AF13" i="1"/>
  <c r="AJ13" i="1"/>
  <c r="AN13" i="1"/>
  <c r="AR13" i="1"/>
  <c r="V25" i="1"/>
  <c r="AV25" i="1" s="1"/>
  <c r="G23" i="1"/>
  <c r="M30" i="1"/>
  <c r="Z30" i="1"/>
  <c r="BB52" i="1"/>
  <c r="BB58" i="1"/>
  <c r="BB62" i="1"/>
  <c r="BB66" i="1"/>
  <c r="BB70" i="1"/>
  <c r="BB118" i="1"/>
  <c r="AV120" i="1"/>
  <c r="BB122" i="1"/>
  <c r="AV128" i="1"/>
  <c r="BB130" i="1"/>
  <c r="AV133" i="1"/>
  <c r="Y342" i="1"/>
  <c r="AC342" i="1"/>
  <c r="AC188" i="1"/>
  <c r="AV208" i="1"/>
  <c r="AU208" i="1"/>
  <c r="AE189" i="1"/>
  <c r="L343" i="1"/>
  <c r="L233" i="1"/>
  <c r="T343" i="1"/>
  <c r="T233" i="1"/>
  <c r="W343" i="1"/>
  <c r="Y343" i="1"/>
  <c r="Y233" i="1"/>
  <c r="Y188" i="1" s="1"/>
  <c r="Y301" i="1" s="1"/>
  <c r="AJ343" i="1"/>
  <c r="AJ350" i="1" s="1"/>
  <c r="AJ233" i="1"/>
  <c r="AR343" i="1"/>
  <c r="AR233" i="1"/>
  <c r="AB347" i="1"/>
  <c r="AB233" i="1"/>
  <c r="AE347" i="1"/>
  <c r="AE233" i="1"/>
  <c r="AX252" i="1"/>
  <c r="BB252" i="1" s="1"/>
  <c r="W249" i="1"/>
  <c r="W233" i="1" s="1"/>
  <c r="W188" i="1" s="1"/>
  <c r="V296" i="1"/>
  <c r="G233" i="1"/>
  <c r="G188" i="1" s="1"/>
  <c r="I348" i="1"/>
  <c r="I233" i="1"/>
  <c r="I188" i="1" s="1"/>
  <c r="O348" i="1"/>
  <c r="O233" i="1"/>
  <c r="O188" i="1" s="1"/>
  <c r="Q348" i="1"/>
  <c r="Q233" i="1"/>
  <c r="Q188" i="1" s="1"/>
  <c r="AG348" i="1"/>
  <c r="AG233" i="1"/>
  <c r="AG188" i="1" s="1"/>
  <c r="AM348" i="1"/>
  <c r="AM233" i="1"/>
  <c r="AM188" i="1" s="1"/>
  <c r="AO348" i="1"/>
  <c r="AO233" i="1"/>
  <c r="AO188" i="1" s="1"/>
  <c r="AV91" i="1"/>
  <c r="BB95" i="1"/>
  <c r="BB96" i="1"/>
  <c r="BB103" i="1"/>
  <c r="BB104" i="1"/>
  <c r="BB111" i="1"/>
  <c r="BB112" i="1"/>
  <c r="BB114" i="1"/>
  <c r="AV115" i="1"/>
  <c r="AV124" i="1"/>
  <c r="BB126" i="1"/>
  <c r="AV132" i="1"/>
  <c r="BB134" i="1"/>
  <c r="AV136" i="1"/>
  <c r="AV137" i="1"/>
  <c r="BB138" i="1"/>
  <c r="AV141" i="1"/>
  <c r="BB142" i="1"/>
  <c r="AV143" i="1"/>
  <c r="BB146" i="1"/>
  <c r="AV147" i="1"/>
  <c r="BB150" i="1"/>
  <c r="AV151" i="1"/>
  <c r="AU332" i="1"/>
  <c r="AU173" i="1"/>
  <c r="AV177" i="1"/>
  <c r="V337" i="1"/>
  <c r="AV184" i="1"/>
  <c r="AV185" i="1"/>
  <c r="AV186" i="1"/>
  <c r="AY8" i="1"/>
  <c r="X320" i="1"/>
  <c r="BA9" i="1"/>
  <c r="AX10" i="1"/>
  <c r="AZ10" i="1"/>
  <c r="BA10" i="1" s="1"/>
  <c r="BB10" i="1" s="1"/>
  <c r="AU10" i="1"/>
  <c r="BB11" i="1"/>
  <c r="AD12" i="1"/>
  <c r="I350" i="1"/>
  <c r="K350" i="1"/>
  <c r="O350" i="1"/>
  <c r="Q350" i="1"/>
  <c r="S350" i="1"/>
  <c r="U350" i="1"/>
  <c r="X350" i="1"/>
  <c r="AB350" i="1"/>
  <c r="AV15" i="1"/>
  <c r="BA15" i="1"/>
  <c r="BB15" i="1" s="1"/>
  <c r="BA16" i="1"/>
  <c r="AV17" i="1"/>
  <c r="BB18" i="1"/>
  <c r="AV19" i="1"/>
  <c r="BA19" i="1"/>
  <c r="AX20" i="1"/>
  <c r="AZ20" i="1"/>
  <c r="AD20" i="1"/>
  <c r="AV20" i="1" s="1"/>
  <c r="AU20" i="1"/>
  <c r="AV21" i="1"/>
  <c r="BA21" i="1"/>
  <c r="BA22" i="1"/>
  <c r="BB22" i="1" s="1"/>
  <c r="AZ23" i="1"/>
  <c r="BA23" i="1" s="1"/>
  <c r="G323" i="1"/>
  <c r="AD323" i="1"/>
  <c r="AX24" i="1"/>
  <c r="AX31" i="1"/>
  <c r="AZ31" i="1"/>
  <c r="BA31" i="1" s="1"/>
  <c r="BB31" i="1" s="1"/>
  <c r="AU31" i="1"/>
  <c r="BB32" i="1"/>
  <c r="AV33" i="1"/>
  <c r="BA34" i="1"/>
  <c r="AV35" i="1"/>
  <c r="BA35" i="1"/>
  <c r="BB35" i="1" s="1"/>
  <c r="BB36" i="1"/>
  <c r="AV37" i="1"/>
  <c r="BA37" i="1"/>
  <c r="BA38" i="1"/>
  <c r="BB38" i="1" s="1"/>
  <c r="AV39" i="1"/>
  <c r="BA39" i="1"/>
  <c r="BB40" i="1"/>
  <c r="AV41" i="1"/>
  <c r="BA41" i="1"/>
  <c r="BB41" i="1" s="1"/>
  <c r="BA42" i="1"/>
  <c r="AV43" i="1"/>
  <c r="BA43" i="1"/>
  <c r="BB43" i="1" s="1"/>
  <c r="AX44" i="1"/>
  <c r="AZ44" i="1"/>
  <c r="BA44" i="1" s="1"/>
  <c r="BB44" i="1" s="1"/>
  <c r="AD44" i="1"/>
  <c r="AV44" i="1" s="1"/>
  <c r="AU44" i="1"/>
  <c r="AV45" i="1"/>
  <c r="BA45" i="1"/>
  <c r="BB45" i="1" s="1"/>
  <c r="AX46" i="1"/>
  <c r="AZ46" i="1"/>
  <c r="AD46" i="1"/>
  <c r="AV48" i="1"/>
  <c r="V50" i="1"/>
  <c r="AY50" i="1"/>
  <c r="AV54" i="1"/>
  <c r="V56" i="1"/>
  <c r="AY56" i="1"/>
  <c r="AV60" i="1"/>
  <c r="BA61" i="1"/>
  <c r="AV64" i="1"/>
  <c r="BB65" i="1"/>
  <c r="BA65" i="1"/>
  <c r="AV68" i="1"/>
  <c r="BA69" i="1"/>
  <c r="AV73" i="1"/>
  <c r="BA73" i="1"/>
  <c r="BB73" i="1" s="1"/>
  <c r="BA74" i="1"/>
  <c r="BB74" i="1" s="1"/>
  <c r="AV75" i="1"/>
  <c r="BB76" i="1"/>
  <c r="AV77" i="1"/>
  <c r="BA77" i="1"/>
  <c r="BB77" i="1" s="1"/>
  <c r="BA78" i="1"/>
  <c r="BB78" i="1" s="1"/>
  <c r="AV79" i="1"/>
  <c r="BB80" i="1"/>
  <c r="AV81" i="1"/>
  <c r="BA81" i="1"/>
  <c r="BB81" i="1" s="1"/>
  <c r="AV82" i="1"/>
  <c r="BA82" i="1"/>
  <c r="BB82" i="1" s="1"/>
  <c r="AV83" i="1"/>
  <c r="BB84" i="1"/>
  <c r="AV85" i="1"/>
  <c r="BA85" i="1"/>
  <c r="BB85" i="1" s="1"/>
  <c r="AV86" i="1"/>
  <c r="BA86" i="1"/>
  <c r="BB86" i="1" s="1"/>
  <c r="AV87" i="1"/>
  <c r="BB91" i="1"/>
  <c r="BB92" i="1"/>
  <c r="AV93" i="1"/>
  <c r="BA93" i="1"/>
  <c r="BB93" i="1" s="1"/>
  <c r="AV94" i="1"/>
  <c r="BA94" i="1"/>
  <c r="BB94" i="1" s="1"/>
  <c r="AV95" i="1"/>
  <c r="BB97" i="1"/>
  <c r="BB99" i="1"/>
  <c r="BB100" i="1"/>
  <c r="AV101" i="1"/>
  <c r="BA101" i="1"/>
  <c r="BB101" i="1" s="1"/>
  <c r="AV102" i="1"/>
  <c r="BA102" i="1"/>
  <c r="BB102" i="1" s="1"/>
  <c r="AV103" i="1"/>
  <c r="AV105" i="1"/>
  <c r="BB107" i="1"/>
  <c r="BB108" i="1"/>
  <c r="BA109" i="1"/>
  <c r="BB109" i="1" s="1"/>
  <c r="AV110" i="1"/>
  <c r="BA110" i="1"/>
  <c r="BB110" i="1" s="1"/>
  <c r="AV111" i="1"/>
  <c r="BA115" i="1"/>
  <c r="BB119" i="1"/>
  <c r="BA119" i="1"/>
  <c r="BB121" i="1"/>
  <c r="BA123" i="1"/>
  <c r="BB124" i="1"/>
  <c r="BA127" i="1"/>
  <c r="BB127" i="1" s="1"/>
  <c r="BB129" i="1"/>
  <c r="BA131" i="1"/>
  <c r="BB132" i="1"/>
  <c r="BB135" i="1"/>
  <c r="BA135" i="1"/>
  <c r="BB137" i="1"/>
  <c r="BA139" i="1"/>
  <c r="BB140" i="1"/>
  <c r="AV142" i="1"/>
  <c r="AV328" i="1" s="1"/>
  <c r="BB143" i="1"/>
  <c r="BA143" i="1"/>
  <c r="BB145" i="1"/>
  <c r="BA147" i="1"/>
  <c r="BB148" i="1"/>
  <c r="BA151" i="1"/>
  <c r="BB151" i="1" s="1"/>
  <c r="BB176" i="1"/>
  <c r="BB180" i="1"/>
  <c r="BB184" i="1"/>
  <c r="AA188" i="1"/>
  <c r="AR342" i="1"/>
  <c r="AR350" i="1" s="1"/>
  <c r="AR188" i="1"/>
  <c r="BB191" i="1"/>
  <c r="BB192" i="1"/>
  <c r="BA199" i="1"/>
  <c r="BB199" i="1" s="1"/>
  <c r="BA200" i="1"/>
  <c r="BB200" i="1" s="1"/>
  <c r="BB207" i="1"/>
  <c r="BB210" i="1"/>
  <c r="BB211" i="1"/>
  <c r="BA215" i="1"/>
  <c r="BB215" i="1" s="1"/>
  <c r="BB219" i="1"/>
  <c r="BA226" i="1"/>
  <c r="BB226" i="1" s="1"/>
  <c r="AV227" i="1"/>
  <c r="K233" i="1"/>
  <c r="K188" i="1" s="1"/>
  <c r="P233" i="1"/>
  <c r="U233" i="1"/>
  <c r="U188" i="1" s="1"/>
  <c r="AA233" i="1"/>
  <c r="AF233" i="1"/>
  <c r="AK233" i="1"/>
  <c r="AK188" i="1" s="1"/>
  <c r="AQ233" i="1"/>
  <c r="AQ188" i="1" s="1"/>
  <c r="AV152" i="1"/>
  <c r="BA152" i="1"/>
  <c r="AV153" i="1"/>
  <c r="BA153" i="1"/>
  <c r="BB153" i="1" s="1"/>
  <c r="BB154" i="1"/>
  <c r="BA155" i="1"/>
  <c r="AV156" i="1"/>
  <c r="BA156" i="1"/>
  <c r="BB156" i="1" s="1"/>
  <c r="AV157" i="1"/>
  <c r="BA157" i="1"/>
  <c r="BB158" i="1"/>
  <c r="BA159" i="1"/>
  <c r="BB159" i="1" s="1"/>
  <c r="AV160" i="1"/>
  <c r="BA160" i="1"/>
  <c r="AV161" i="1"/>
  <c r="BA161" i="1"/>
  <c r="BB161" i="1" s="1"/>
  <c r="BB162" i="1"/>
  <c r="BA163" i="1"/>
  <c r="V164" i="1"/>
  <c r="AZ164" i="1"/>
  <c r="AU164" i="1"/>
  <c r="AV165" i="1"/>
  <c r="V166" i="1"/>
  <c r="AZ166" i="1"/>
  <c r="AU166" i="1"/>
  <c r="AV168" i="1"/>
  <c r="AV330" i="1" s="1"/>
  <c r="BA168" i="1"/>
  <c r="BB168" i="1" s="1"/>
  <c r="AV169" i="1"/>
  <c r="BA169" i="1"/>
  <c r="BB170" i="1"/>
  <c r="AV171" i="1"/>
  <c r="AV172" i="1"/>
  <c r="BA172" i="1"/>
  <c r="AX173" i="1"/>
  <c r="AZ173" i="1"/>
  <c r="BA173" i="1" s="1"/>
  <c r="BB177" i="1"/>
  <c r="BA177" i="1"/>
  <c r="BA181" i="1"/>
  <c r="BB183" i="1"/>
  <c r="BB185" i="1"/>
  <c r="BA185" i="1"/>
  <c r="BB186" i="1"/>
  <c r="AV190" i="1"/>
  <c r="BA190" i="1"/>
  <c r="BB190" i="1" s="1"/>
  <c r="AV191" i="1"/>
  <c r="AV193" i="1"/>
  <c r="BB193" i="1"/>
  <c r="BB194" i="1"/>
  <c r="BB195" i="1"/>
  <c r="BB196" i="1"/>
  <c r="BA197" i="1"/>
  <c r="BB197" i="1" s="1"/>
  <c r="AV198" i="1"/>
  <c r="BA198" i="1"/>
  <c r="AV199" i="1"/>
  <c r="AV201" i="1"/>
  <c r="BB201" i="1"/>
  <c r="BB203" i="1"/>
  <c r="BB204" i="1"/>
  <c r="BA205" i="1"/>
  <c r="AV206" i="1"/>
  <c r="BA206" i="1"/>
  <c r="BB206" i="1" s="1"/>
  <c r="AV207" i="1"/>
  <c r="BA208" i="1"/>
  <c r="AV209" i="1"/>
  <c r="BA209" i="1"/>
  <c r="BB209" i="1" s="1"/>
  <c r="AV210" i="1"/>
  <c r="AV212" i="1"/>
  <c r="BB212" i="1"/>
  <c r="BB213" i="1"/>
  <c r="BB214" i="1"/>
  <c r="AV215" i="1"/>
  <c r="AV216" i="1"/>
  <c r="BB217" i="1"/>
  <c r="BB218" i="1"/>
  <c r="AV219" i="1"/>
  <c r="AV220" i="1"/>
  <c r="BB220" i="1"/>
  <c r="BB221" i="1"/>
  <c r="BB222" i="1"/>
  <c r="AV223" i="1"/>
  <c r="BA224" i="1"/>
  <c r="AV225" i="1"/>
  <c r="BA225" i="1"/>
  <c r="BB225" i="1" s="1"/>
  <c r="AV226" i="1"/>
  <c r="BA227" i="1"/>
  <c r="AV228" i="1"/>
  <c r="BB228" i="1"/>
  <c r="BB229" i="1"/>
  <c r="BB230" i="1"/>
  <c r="AV231" i="1"/>
  <c r="BA232" i="1"/>
  <c r="BB232" i="1" s="1"/>
  <c r="AV235" i="1"/>
  <c r="BA236" i="1"/>
  <c r="BB236" i="1" s="1"/>
  <c r="BA238" i="1"/>
  <c r="BB238" i="1" s="1"/>
  <c r="AX239" i="1"/>
  <c r="AZ239" i="1"/>
  <c r="BA239" i="1" s="1"/>
  <c r="AU239" i="1"/>
  <c r="AV240" i="1"/>
  <c r="BA240" i="1"/>
  <c r="BA243" i="1"/>
  <c r="BB243" i="1" s="1"/>
  <c r="AV244" i="1"/>
  <c r="BA244" i="1"/>
  <c r="BB244" i="1" s="1"/>
  <c r="BA246" i="1"/>
  <c r="BB295" i="1"/>
  <c r="BB297" i="1"/>
  <c r="BB247" i="1"/>
  <c r="BA247" i="1"/>
  <c r="AV248" i="1"/>
  <c r="BB248" i="1"/>
  <c r="BA250" i="1"/>
  <c r="AV251" i="1"/>
  <c r="BA253" i="1"/>
  <c r="BA254" i="1"/>
  <c r="AV255" i="1"/>
  <c r="BB256" i="1"/>
  <c r="AV257" i="1"/>
  <c r="BA257" i="1"/>
  <c r="BA258" i="1"/>
  <c r="AV259" i="1"/>
  <c r="BB260" i="1"/>
  <c r="AV261" i="1"/>
  <c r="BA261" i="1"/>
  <c r="BA262" i="1"/>
  <c r="AV263" i="1"/>
  <c r="BA263" i="1"/>
  <c r="BB264" i="1"/>
  <c r="AV265" i="1"/>
  <c r="BA265" i="1"/>
  <c r="BA266" i="1"/>
  <c r="AV267" i="1"/>
  <c r="BA267" i="1"/>
  <c r="BB268" i="1"/>
  <c r="AV269" i="1"/>
  <c r="BA269" i="1"/>
  <c r="BA270" i="1"/>
  <c r="AV271" i="1"/>
  <c r="BA271" i="1"/>
  <c r="BB272" i="1"/>
  <c r="AV273" i="1"/>
  <c r="BA273" i="1"/>
  <c r="BA274" i="1"/>
  <c r="AV275" i="1"/>
  <c r="BA275" i="1"/>
  <c r="BB276" i="1"/>
  <c r="AV277" i="1"/>
  <c r="BA278" i="1"/>
  <c r="AV279" i="1"/>
  <c r="BA279" i="1"/>
  <c r="BB280" i="1"/>
  <c r="AV281" i="1"/>
  <c r="BA282" i="1"/>
  <c r="AV283" i="1"/>
  <c r="BA283" i="1"/>
  <c r="BB284" i="1"/>
  <c r="AV285" i="1"/>
  <c r="BA286" i="1"/>
  <c r="AV287" i="1"/>
  <c r="BA287" i="1"/>
  <c r="BB288" i="1"/>
  <c r="AV289" i="1"/>
  <c r="BA290" i="1"/>
  <c r="AV291" i="1"/>
  <c r="BA291" i="1"/>
  <c r="BA292" i="1"/>
  <c r="BB292" i="1" s="1"/>
  <c r="AV293" i="1"/>
  <c r="BB293" i="1"/>
  <c r="BB294" i="1"/>
  <c r="AY296" i="1"/>
  <c r="AD296" i="1"/>
  <c r="AD348" i="1" s="1"/>
  <c r="BB298" i="1"/>
  <c r="BA298" i="1"/>
  <c r="AV299" i="1"/>
  <c r="BB299" i="1"/>
  <c r="BB300" i="1"/>
  <c r="AD316" i="1"/>
  <c r="AV306" i="1"/>
  <c r="AV308" i="1"/>
  <c r="AV310" i="1"/>
  <c r="AV312" i="1"/>
  <c r="BA8" i="1"/>
  <c r="V7" i="1"/>
  <c r="V8" i="1"/>
  <c r="AD9" i="1"/>
  <c r="AX9" i="1"/>
  <c r="BB9" i="1" s="1"/>
  <c r="BB24" i="1"/>
  <c r="BB27" i="1"/>
  <c r="BB29" i="1"/>
  <c r="BB48" i="1"/>
  <c r="BB53" i="1"/>
  <c r="BB55" i="1"/>
  <c r="AV56" i="1"/>
  <c r="BA56" i="1"/>
  <c r="BB57" i="1"/>
  <c r="BB60" i="1"/>
  <c r="BB63" i="1"/>
  <c r="BB68" i="1"/>
  <c r="BB71" i="1"/>
  <c r="BB90" i="1"/>
  <c r="BB106" i="1"/>
  <c r="BB116" i="1"/>
  <c r="AE30" i="1"/>
  <c r="AU46" i="1"/>
  <c r="AV9" i="1"/>
  <c r="AV320" i="1" s="1"/>
  <c r="BB16" i="1"/>
  <c r="BB19" i="1"/>
  <c r="BA20" i="1"/>
  <c r="BB21" i="1"/>
  <c r="BB25" i="1"/>
  <c r="BB34" i="1"/>
  <c r="BB37" i="1"/>
  <c r="BB39" i="1"/>
  <c r="BB42" i="1"/>
  <c r="BB56" i="1"/>
  <c r="BB79" i="1"/>
  <c r="BB174" i="1"/>
  <c r="BB179" i="1"/>
  <c r="BB182" i="1"/>
  <c r="BB187" i="1"/>
  <c r="BB216" i="1"/>
  <c r="V10" i="1"/>
  <c r="AV10" i="1" s="1"/>
  <c r="BB20" i="1"/>
  <c r="BB47" i="1"/>
  <c r="BB49" i="1"/>
  <c r="AV50" i="1"/>
  <c r="BA50" i="1"/>
  <c r="BB50" i="1" s="1"/>
  <c r="BB51" i="1"/>
  <c r="BB54" i="1"/>
  <c r="BB59" i="1"/>
  <c r="BB61" i="1"/>
  <c r="BB64" i="1"/>
  <c r="BB67" i="1"/>
  <c r="BB69" i="1"/>
  <c r="BB89" i="1"/>
  <c r="BB98" i="1"/>
  <c r="BB105" i="1"/>
  <c r="BB115" i="1"/>
  <c r="BB117" i="1"/>
  <c r="BB120" i="1"/>
  <c r="BB123" i="1"/>
  <c r="BB125" i="1"/>
  <c r="BB128" i="1"/>
  <c r="BB131" i="1"/>
  <c r="BB133" i="1"/>
  <c r="BB136" i="1"/>
  <c r="BB139" i="1"/>
  <c r="BB141" i="1"/>
  <c r="BB144" i="1"/>
  <c r="BB147" i="1"/>
  <c r="BB149" i="1"/>
  <c r="BB152" i="1"/>
  <c r="BB155" i="1"/>
  <c r="BB157" i="1"/>
  <c r="BB160" i="1"/>
  <c r="BB163" i="1"/>
  <c r="BA164" i="1"/>
  <c r="BB165" i="1"/>
  <c r="BA166" i="1"/>
  <c r="BB167" i="1"/>
  <c r="BB169" i="1"/>
  <c r="BB172" i="1"/>
  <c r="BB198" i="1"/>
  <c r="BB205" i="1"/>
  <c r="BB208" i="1"/>
  <c r="BB224" i="1"/>
  <c r="BB231" i="1"/>
  <c r="BB235" i="1"/>
  <c r="AV46" i="1"/>
  <c r="BB75" i="1"/>
  <c r="BB83" i="1"/>
  <c r="AV164" i="1"/>
  <c r="AV166" i="1"/>
  <c r="BB175" i="1"/>
  <c r="BB178" i="1"/>
  <c r="BB181" i="1"/>
  <c r="BB202" i="1"/>
  <c r="BB227" i="1"/>
  <c r="AV238" i="1"/>
  <c r="AX14" i="1"/>
  <c r="AV24" i="1"/>
  <c r="AV323" i="1" s="1"/>
  <c r="V28" i="1"/>
  <c r="AV28" i="1" s="1"/>
  <c r="AV324" i="1" s="1"/>
  <c r="AX28" i="1"/>
  <c r="BB28" i="1" s="1"/>
  <c r="AV29" i="1"/>
  <c r="AV325" i="1" s="1"/>
  <c r="AX30" i="1"/>
  <c r="V31" i="1"/>
  <c r="AV31" i="1" s="1"/>
  <c r="V113" i="1"/>
  <c r="AD113" i="1"/>
  <c r="AD327" i="1" s="1"/>
  <c r="AY113" i="1"/>
  <c r="AX164" i="1"/>
  <c r="BB164" i="1" s="1"/>
  <c r="AX166" i="1"/>
  <c r="AV167" i="1"/>
  <c r="AV329" i="1" s="1"/>
  <c r="AV181" i="1"/>
  <c r="AV334" i="1" s="1"/>
  <c r="K301" i="1"/>
  <c r="O301" i="1"/>
  <c r="S301" i="1"/>
  <c r="V234" i="1"/>
  <c r="AD234" i="1"/>
  <c r="AD343" i="1" s="1"/>
  <c r="AY234" i="1"/>
  <c r="AX237" i="1"/>
  <c r="AU241" i="1"/>
  <c r="AU345" i="1" s="1"/>
  <c r="BB242" i="1"/>
  <c r="AV243" i="1"/>
  <c r="AY245" i="1"/>
  <c r="AU249" i="1"/>
  <c r="AU347" i="1" s="1"/>
  <c r="V245" i="1"/>
  <c r="G346" i="1"/>
  <c r="G347" i="1"/>
  <c r="AX249" i="1"/>
  <c r="V249" i="1"/>
  <c r="V12" i="1"/>
  <c r="AV12" i="1" s="1"/>
  <c r="AX113" i="1"/>
  <c r="AU189" i="1"/>
  <c r="AU342" i="1" s="1"/>
  <c r="AZ189" i="1"/>
  <c r="AX234" i="1"/>
  <c r="BB246" i="1"/>
  <c r="BB254" i="1"/>
  <c r="BB257" i="1"/>
  <c r="BB262" i="1"/>
  <c r="BB265" i="1"/>
  <c r="BB267" i="1"/>
  <c r="BB270" i="1"/>
  <c r="BB273" i="1"/>
  <c r="BB275" i="1"/>
  <c r="BB278" i="1"/>
  <c r="BB283" i="1"/>
  <c r="BB286" i="1"/>
  <c r="BB291" i="1"/>
  <c r="G345" i="1"/>
  <c r="V241" i="1"/>
  <c r="AD245" i="1"/>
  <c r="AD346" i="1" s="1"/>
  <c r="W346" i="1"/>
  <c r="W347" i="1"/>
  <c r="AD249" i="1"/>
  <c r="AD347" i="1" s="1"/>
  <c r="AU14" i="1"/>
  <c r="AU322" i="1" s="1"/>
  <c r="AZ14" i="1"/>
  <c r="V23" i="1"/>
  <c r="AV23" i="1" s="1"/>
  <c r="AD324" i="1"/>
  <c r="AZ30" i="1"/>
  <c r="V173" i="1"/>
  <c r="AV173" i="1" s="1"/>
  <c r="AV175" i="1"/>
  <c r="AV179" i="1"/>
  <c r="AV336" i="1" s="1"/>
  <c r="AV183" i="1"/>
  <c r="AV333" i="1" s="1"/>
  <c r="I301" i="1"/>
  <c r="Q301" i="1"/>
  <c r="U301" i="1"/>
  <c r="AC301" i="1"/>
  <c r="V189" i="1"/>
  <c r="AD189" i="1"/>
  <c r="AD342" i="1" s="1"/>
  <c r="AY189" i="1"/>
  <c r="BA189" i="1" s="1"/>
  <c r="AU237" i="1"/>
  <c r="AU344" i="1" s="1"/>
  <c r="AZ237" i="1"/>
  <c r="V239" i="1"/>
  <c r="AV239" i="1" s="1"/>
  <c r="BB240" i="1"/>
  <c r="AZ241" i="1"/>
  <c r="W345" i="1"/>
  <c r="AD241" i="1"/>
  <c r="AD345" i="1" s="1"/>
  <c r="M346" i="1"/>
  <c r="AZ245" i="1"/>
  <c r="AU245" i="1"/>
  <c r="AU346" i="1" s="1"/>
  <c r="AE346" i="1"/>
  <c r="V348" i="1"/>
  <c r="AV296" i="1"/>
  <c r="AV348" i="1" s="1"/>
  <c r="AW317" i="1"/>
  <c r="E317" i="1"/>
  <c r="V14" i="1"/>
  <c r="AD14" i="1"/>
  <c r="AD322" i="1" s="1"/>
  <c r="AY14" i="1"/>
  <c r="V324" i="1"/>
  <c r="V30" i="1"/>
  <c r="AD30" i="1"/>
  <c r="AD326" i="1" s="1"/>
  <c r="AY30" i="1"/>
  <c r="BA30" i="1" s="1"/>
  <c r="AU113" i="1"/>
  <c r="AU327" i="1" s="1"/>
  <c r="AZ113" i="1"/>
  <c r="AV174" i="1"/>
  <c r="AV332" i="1" s="1"/>
  <c r="AV182" i="1"/>
  <c r="AV338" i="1" s="1"/>
  <c r="H188" i="1"/>
  <c r="L188" i="1"/>
  <c r="P188" i="1"/>
  <c r="T188" i="1"/>
  <c r="X188" i="1"/>
  <c r="AB188" i="1"/>
  <c r="AB301" i="1" s="1"/>
  <c r="AF188" i="1"/>
  <c r="AF301" i="1" s="1"/>
  <c r="AJ188" i="1"/>
  <c r="AJ301" i="1" s="1"/>
  <c r="AN188" i="1"/>
  <c r="AN301" i="1" s="1"/>
  <c r="AR301" i="1"/>
  <c r="AX189" i="1"/>
  <c r="BB189" i="1" s="1"/>
  <c r="J233" i="1"/>
  <c r="J188" i="1" s="1"/>
  <c r="N233" i="1"/>
  <c r="N188" i="1" s="1"/>
  <c r="R233" i="1"/>
  <c r="R188" i="1" s="1"/>
  <c r="Z233" i="1"/>
  <c r="Z188" i="1" s="1"/>
  <c r="AH233" i="1"/>
  <c r="AH188" i="1" s="1"/>
  <c r="AH301" i="1" s="1"/>
  <c r="AL233" i="1"/>
  <c r="AL188" i="1" s="1"/>
  <c r="AL301" i="1" s="1"/>
  <c r="AP233" i="1"/>
  <c r="AP188" i="1" s="1"/>
  <c r="AP301" i="1" s="1"/>
  <c r="AT233" i="1"/>
  <c r="AT188" i="1" s="1"/>
  <c r="AT301" i="1" s="1"/>
  <c r="AU234" i="1"/>
  <c r="AU343" i="1" s="1"/>
  <c r="AZ234" i="1"/>
  <c r="V237" i="1"/>
  <c r="AD237" i="1"/>
  <c r="AD344" i="1" s="1"/>
  <c r="AY237" i="1"/>
  <c r="BA237" i="1" s="1"/>
  <c r="AX241" i="1"/>
  <c r="AX245" i="1"/>
  <c r="AZ249" i="1"/>
  <c r="BB250" i="1"/>
  <c r="BB253" i="1"/>
  <c r="BB255" i="1"/>
  <c r="BB258" i="1"/>
  <c r="BB261" i="1"/>
  <c r="BB263" i="1"/>
  <c r="BB266" i="1"/>
  <c r="BB269" i="1"/>
  <c r="BB271" i="1"/>
  <c r="BB274" i="1"/>
  <c r="BB277" i="1"/>
  <c r="BB279" i="1"/>
  <c r="BB282" i="1"/>
  <c r="BB285" i="1"/>
  <c r="BB287" i="1"/>
  <c r="BB290" i="1"/>
  <c r="AX296" i="1"/>
  <c r="L346" i="1"/>
  <c r="L348" i="1"/>
  <c r="AY241" i="1"/>
  <c r="BA241" i="1" s="1"/>
  <c r="AY249" i="1"/>
  <c r="AD252" i="1"/>
  <c r="AV252" i="1" s="1"/>
  <c r="G348" i="1"/>
  <c r="W348" i="1"/>
  <c r="AE348" i="1"/>
  <c r="AZ296" i="1"/>
  <c r="BA296" i="1" s="1"/>
  <c r="AV303" i="1"/>
  <c r="AV316" i="1" s="1"/>
  <c r="AV318" i="1" s="1"/>
  <c r="L350" i="1" l="1"/>
  <c r="BB173" i="1"/>
  <c r="M326" i="1"/>
  <c r="M13" i="1"/>
  <c r="AU8" i="1"/>
  <c r="AE7" i="1"/>
  <c r="AU7" i="1" s="1"/>
  <c r="BA46" i="1"/>
  <c r="BB46" i="1" s="1"/>
  <c r="AC350" i="1"/>
  <c r="Y350" i="1"/>
  <c r="T350" i="1"/>
  <c r="P350" i="1"/>
  <c r="H350" i="1"/>
  <c r="AX7" i="1"/>
  <c r="BB7" i="1" s="1"/>
  <c r="AS326" i="1"/>
  <c r="AS350" i="1" s="1"/>
  <c r="AS13" i="1"/>
  <c r="AS301" i="1" s="1"/>
  <c r="AO326" i="1"/>
  <c r="AO350" i="1" s="1"/>
  <c r="AO13" i="1"/>
  <c r="AO301" i="1" s="1"/>
  <c r="AK326" i="1"/>
  <c r="AK350" i="1" s="1"/>
  <c r="AK13" i="1"/>
  <c r="AK301" i="1" s="1"/>
  <c r="V323" i="1"/>
  <c r="AA350" i="1"/>
  <c r="R350" i="1"/>
  <c r="N350" i="1"/>
  <c r="J350" i="1"/>
  <c r="M350" i="1"/>
  <c r="W350" i="1"/>
  <c r="G350" i="1"/>
  <c r="BB239" i="1"/>
  <c r="AE342" i="1"/>
  <c r="AE188" i="1"/>
  <c r="Z326" i="1"/>
  <c r="Z350" i="1" s="1"/>
  <c r="Z13" i="1"/>
  <c r="Z301" i="1" s="1"/>
  <c r="AX23" i="1"/>
  <c r="BB23" i="1" s="1"/>
  <c r="G13" i="1"/>
  <c r="AI326" i="1"/>
  <c r="AI350" i="1" s="1"/>
  <c r="AI13" i="1"/>
  <c r="AI301" i="1" s="1"/>
  <c r="T13" i="1"/>
  <c r="T301" i="1" s="1"/>
  <c r="P13" i="1"/>
  <c r="P301" i="1" s="1"/>
  <c r="L13" i="1"/>
  <c r="H13" i="1"/>
  <c r="AX8" i="1"/>
  <c r="BB8" i="1" s="1"/>
  <c r="AQ326" i="1"/>
  <c r="AQ350" i="1" s="1"/>
  <c r="AQ13" i="1"/>
  <c r="AQ301" i="1" s="1"/>
  <c r="AM326" i="1"/>
  <c r="AM350" i="1" s="1"/>
  <c r="AM13" i="1"/>
  <c r="AM301" i="1" s="1"/>
  <c r="AG326" i="1"/>
  <c r="AG350" i="1" s="1"/>
  <c r="AG13" i="1"/>
  <c r="AG301" i="1" s="1"/>
  <c r="AA13" i="1"/>
  <c r="AA301" i="1" s="1"/>
  <c r="W13" i="1"/>
  <c r="AD13" i="1" s="1"/>
  <c r="R13" i="1"/>
  <c r="R301" i="1" s="1"/>
  <c r="N13" i="1"/>
  <c r="N301" i="1" s="1"/>
  <c r="J13" i="1"/>
  <c r="J301" i="1" s="1"/>
  <c r="AH315" i="1"/>
  <c r="AH302" i="1"/>
  <c r="AJ315" i="1"/>
  <c r="AJ302" i="1"/>
  <c r="AS315" i="1"/>
  <c r="AS302" i="1"/>
  <c r="AC315" i="1"/>
  <c r="AC302" i="1"/>
  <c r="AV249" i="1"/>
  <c r="AV347" i="1" s="1"/>
  <c r="V347" i="1"/>
  <c r="V346" i="1"/>
  <c r="AV245" i="1"/>
  <c r="AV346" i="1" s="1"/>
  <c r="AQ315" i="1"/>
  <c r="AQ302" i="1"/>
  <c r="AA315" i="1"/>
  <c r="AA302" i="1"/>
  <c r="K315" i="1"/>
  <c r="K2" i="1" s="1"/>
  <c r="K302" i="1"/>
  <c r="V327" i="1"/>
  <c r="AV113" i="1"/>
  <c r="AV327" i="1" s="1"/>
  <c r="BA249" i="1"/>
  <c r="BB249" i="1" s="1"/>
  <c r="BB296" i="1"/>
  <c r="BA14" i="1"/>
  <c r="BB166" i="1"/>
  <c r="AY233" i="1"/>
  <c r="AL315" i="1"/>
  <c r="AL302" i="1"/>
  <c r="AN315" i="1"/>
  <c r="AN302" i="1"/>
  <c r="X301" i="1"/>
  <c r="AD188" i="1"/>
  <c r="H301" i="1"/>
  <c r="V188" i="1"/>
  <c r="V322" i="1"/>
  <c r="AV14" i="1"/>
  <c r="AV322" i="1" s="1"/>
  <c r="AG315" i="1"/>
  <c r="AG302" i="1"/>
  <c r="Q315" i="1"/>
  <c r="Q302" i="1"/>
  <c r="O315" i="1"/>
  <c r="O302" i="1"/>
  <c r="BB241" i="1"/>
  <c r="AX188" i="1"/>
  <c r="BA234" i="1"/>
  <c r="AU188" i="1"/>
  <c r="BB14" i="1"/>
  <c r="AU233" i="1"/>
  <c r="AD233" i="1"/>
  <c r="AZ233" i="1"/>
  <c r="V344" i="1"/>
  <c r="AV237" i="1"/>
  <c r="AV344" i="1" s="1"/>
  <c r="AP315" i="1"/>
  <c r="AP302" i="1"/>
  <c r="AR315" i="1"/>
  <c r="AR302" i="1"/>
  <c r="AB315" i="1"/>
  <c r="AB302" i="1"/>
  <c r="L301" i="1"/>
  <c r="AY188" i="1"/>
  <c r="V326" i="1"/>
  <c r="V342" i="1"/>
  <c r="AV189" i="1"/>
  <c r="AV342" i="1" s="1"/>
  <c r="AK315" i="1"/>
  <c r="AK302" i="1"/>
  <c r="U315" i="1"/>
  <c r="U302" i="1"/>
  <c r="AV241" i="1"/>
  <c r="AV345" i="1" s="1"/>
  <c r="V345" i="1"/>
  <c r="AI315" i="1"/>
  <c r="AI302" i="1"/>
  <c r="S315" i="1"/>
  <c r="S302" i="1"/>
  <c r="AE326" i="1"/>
  <c r="AE350" i="1" s="1"/>
  <c r="AU30" i="1"/>
  <c r="AU326" i="1" s="1"/>
  <c r="AE13" i="1"/>
  <c r="AD320" i="1"/>
  <c r="AD8" i="1"/>
  <c r="AD7" i="1" s="1"/>
  <c r="AV7" i="1" s="1"/>
  <c r="AU350" i="1"/>
  <c r="BA245" i="1"/>
  <c r="BB245" i="1" s="1"/>
  <c r="BB237" i="1"/>
  <c r="AX233" i="1"/>
  <c r="BA113" i="1"/>
  <c r="BB113" i="1" s="1"/>
  <c r="BB30" i="1"/>
  <c r="AZ188" i="1"/>
  <c r="AT315" i="1"/>
  <c r="AT302" i="1"/>
  <c r="AF315" i="1"/>
  <c r="AF302" i="1"/>
  <c r="AO315" i="1"/>
  <c r="AO302" i="1"/>
  <c r="Y315" i="1"/>
  <c r="Y2" i="1" s="1"/>
  <c r="Y302" i="1"/>
  <c r="I315" i="1"/>
  <c r="I2" i="1" s="1"/>
  <c r="I302" i="1"/>
  <c r="V343" i="1"/>
  <c r="AV234" i="1"/>
  <c r="AV343" i="1" s="1"/>
  <c r="AM315" i="1"/>
  <c r="AM302" i="1"/>
  <c r="AD350" i="1"/>
  <c r="BB234" i="1"/>
  <c r="V233" i="1"/>
  <c r="AV233" i="1" s="1"/>
  <c r="J315" i="1" l="1"/>
  <c r="J2" i="1" s="1"/>
  <c r="J302" i="1"/>
  <c r="R315" i="1"/>
  <c r="R302" i="1"/>
  <c r="P315" i="1"/>
  <c r="P302" i="1"/>
  <c r="Z315" i="1"/>
  <c r="Z2" i="1" s="1"/>
  <c r="Z302" i="1"/>
  <c r="N315" i="1"/>
  <c r="N2" i="1" s="1"/>
  <c r="N302" i="1"/>
  <c r="T315" i="1"/>
  <c r="T302" i="1"/>
  <c r="AX13" i="1"/>
  <c r="BB13" i="1" s="1"/>
  <c r="V13" i="1"/>
  <c r="G301" i="1"/>
  <c r="AZ13" i="1"/>
  <c r="M301" i="1"/>
  <c r="AY13" i="1"/>
  <c r="BA13" i="1" s="1"/>
  <c r="W301" i="1"/>
  <c r="Y353" i="1"/>
  <c r="Y351" i="1"/>
  <c r="Y352" i="1" s="1"/>
  <c r="P353" i="1"/>
  <c r="P351" i="1"/>
  <c r="P352" i="1" s="1"/>
  <c r="Z353" i="1"/>
  <c r="Z351" i="1"/>
  <c r="Z352" i="1" s="1"/>
  <c r="L315" i="1"/>
  <c r="L302" i="1"/>
  <c r="AY301" i="1"/>
  <c r="O353" i="1"/>
  <c r="O351" i="1"/>
  <c r="O352" i="1" s="1"/>
  <c r="AG353" i="1"/>
  <c r="AG351" i="1"/>
  <c r="AG352" i="1" s="1"/>
  <c r="V301" i="1"/>
  <c r="AV188" i="1"/>
  <c r="AN353" i="1"/>
  <c r="AN351" i="1"/>
  <c r="AN352" i="1" s="1"/>
  <c r="AL353" i="1"/>
  <c r="AL351" i="1"/>
  <c r="AL352" i="1" s="1"/>
  <c r="AC353" i="1"/>
  <c r="AC351" i="1"/>
  <c r="AC352" i="1" s="1"/>
  <c r="T353" i="1"/>
  <c r="T351" i="1"/>
  <c r="T352" i="1" s="1"/>
  <c r="J353" i="1"/>
  <c r="J351" i="1"/>
  <c r="J352" i="1" s="1"/>
  <c r="AI353" i="1"/>
  <c r="AI351" i="1"/>
  <c r="AI352" i="1" s="1"/>
  <c r="U353" i="1"/>
  <c r="U351" i="1"/>
  <c r="U352" i="1" s="1"/>
  <c r="AR353" i="1"/>
  <c r="AR351" i="1"/>
  <c r="AR352" i="1" s="1"/>
  <c r="AP353" i="1"/>
  <c r="AP351" i="1"/>
  <c r="AP352" i="1" s="1"/>
  <c r="X315" i="1"/>
  <c r="X2" i="1" s="1"/>
  <c r="X302" i="1"/>
  <c r="K353" i="1"/>
  <c r="K351" i="1"/>
  <c r="K352" i="1" s="1"/>
  <c r="AQ353" i="1"/>
  <c r="AQ351" i="1"/>
  <c r="AQ352" i="1" s="1"/>
  <c r="BA188" i="1"/>
  <c r="AV8" i="1"/>
  <c r="V350" i="1"/>
  <c r="BA233" i="1"/>
  <c r="BB233" i="1" s="1"/>
  <c r="AM353" i="1"/>
  <c r="AM351" i="1"/>
  <c r="AM352" i="1" s="1"/>
  <c r="I353" i="1"/>
  <c r="I351" i="1"/>
  <c r="I352" i="1" s="1"/>
  <c r="AO353" i="1"/>
  <c r="AO351" i="1"/>
  <c r="AO352" i="1" s="1"/>
  <c r="AF353" i="1"/>
  <c r="AF351" i="1"/>
  <c r="AF352" i="1" s="1"/>
  <c r="AT353" i="1"/>
  <c r="AT351" i="1"/>
  <c r="AT352" i="1" s="1"/>
  <c r="AU13" i="1"/>
  <c r="AV13" i="1" s="1"/>
  <c r="AE301" i="1"/>
  <c r="Q353" i="1"/>
  <c r="Q351" i="1"/>
  <c r="Q352" i="1" s="1"/>
  <c r="N353" i="1"/>
  <c r="N351" i="1"/>
  <c r="N352" i="1" s="1"/>
  <c r="AS353" i="1"/>
  <c r="AS351" i="1"/>
  <c r="AS352" i="1" s="1"/>
  <c r="AJ353" i="1"/>
  <c r="AJ351" i="1"/>
  <c r="AJ352" i="1" s="1"/>
  <c r="AH353" i="1"/>
  <c r="AH351" i="1"/>
  <c r="AH352" i="1" s="1"/>
  <c r="BB188" i="1"/>
  <c r="AD301" i="1"/>
  <c r="S353" i="1"/>
  <c r="S351" i="1"/>
  <c r="S352" i="1" s="1"/>
  <c r="AK353" i="1"/>
  <c r="AK351" i="1"/>
  <c r="AK352" i="1" s="1"/>
  <c r="AB353" i="1"/>
  <c r="AB351" i="1"/>
  <c r="AB352" i="1" s="1"/>
  <c r="R353" i="1"/>
  <c r="R351" i="1"/>
  <c r="R352" i="1" s="1"/>
  <c r="H315" i="1"/>
  <c r="H2" i="1" s="1"/>
  <c r="H302" i="1"/>
  <c r="AA353" i="1"/>
  <c r="AA351" i="1"/>
  <c r="AA352" i="1" s="1"/>
  <c r="AV30" i="1"/>
  <c r="AV326" i="1" s="1"/>
  <c r="AV350" i="1" s="1"/>
  <c r="W315" i="1" l="1"/>
  <c r="W2" i="1" s="1"/>
  <c r="W302" i="1"/>
  <c r="AZ301" i="1"/>
  <c r="BA301" i="1" s="1"/>
  <c r="M302" i="1"/>
  <c r="M315" i="1"/>
  <c r="M2" i="1" s="1"/>
  <c r="AX301" i="1"/>
  <c r="G302" i="1"/>
  <c r="G315" i="1"/>
  <c r="G2" i="1" s="1"/>
  <c r="H353" i="1"/>
  <c r="H351" i="1"/>
  <c r="H352" i="1" s="1"/>
  <c r="AX302" i="1"/>
  <c r="AV301" i="1"/>
  <c r="AU301" i="1"/>
  <c r="AE315" i="1"/>
  <c r="AE302" i="1"/>
  <c r="AY302" i="1"/>
  <c r="L353" i="1"/>
  <c r="L351" i="1"/>
  <c r="X353" i="1"/>
  <c r="X351" i="1"/>
  <c r="X352" i="1" s="1"/>
  <c r="AD315" i="1"/>
  <c r="AD302" i="1"/>
  <c r="V315" i="1"/>
  <c r="V302" i="1"/>
  <c r="G351" i="1" l="1"/>
  <c r="G352" i="1" s="1"/>
  <c r="G353" i="1"/>
  <c r="AX304" i="1"/>
  <c r="BB301" i="1"/>
  <c r="M351" i="1"/>
  <c r="M352" i="1" s="1"/>
  <c r="M353" i="1"/>
  <c r="AZ302" i="1"/>
  <c r="BA302" i="1" s="1"/>
  <c r="BB302" i="1" s="1"/>
  <c r="W351" i="1"/>
  <c r="W352" i="1" s="1"/>
  <c r="W353" i="1"/>
  <c r="AE353" i="1"/>
  <c r="AE351" i="1"/>
  <c r="AE352" i="1" s="1"/>
  <c r="G355" i="1"/>
  <c r="H355" i="1" s="1"/>
  <c r="AD353" i="1"/>
  <c r="AD351" i="1"/>
  <c r="AD352" i="1" s="1"/>
  <c r="AV315" i="1"/>
  <c r="AV302" i="1"/>
  <c r="AU315" i="1"/>
  <c r="AU302" i="1"/>
  <c r="V353" i="1"/>
  <c r="V351" i="1"/>
  <c r="V352" i="1" s="1"/>
  <c r="G357" i="1"/>
  <c r="L352" i="1"/>
  <c r="AU353" i="1" l="1"/>
  <c r="AU351" i="1"/>
  <c r="AU352" i="1" s="1"/>
  <c r="AV353" i="1"/>
  <c r="AV351" i="1"/>
  <c r="AV352" i="1" s="1"/>
</calcChain>
</file>

<file path=xl/comments1.xml><?xml version="1.0" encoding="utf-8"?>
<comments xmlns="http://schemas.openxmlformats.org/spreadsheetml/2006/main">
  <authors>
    <author>meshkovaos</author>
  </authors>
  <commentList>
    <comment ref="G201" authorId="0">
      <text>
        <r>
          <rPr>
            <b/>
            <sz val="9"/>
            <color indexed="81"/>
            <rFont val="Tahoma"/>
            <family val="2"/>
            <charset val="204"/>
          </rPr>
          <t>meshkovaos:</t>
        </r>
        <r>
          <rPr>
            <sz val="9"/>
            <color indexed="81"/>
            <rFont val="Tahoma"/>
            <family val="2"/>
            <charset val="204"/>
          </rPr>
          <t xml:space="preserve">
вытяжная система над моечными машинами
</t>
        </r>
      </text>
    </comment>
  </commentList>
</comments>
</file>

<file path=xl/sharedStrings.xml><?xml version="1.0" encoding="utf-8"?>
<sst xmlns="http://schemas.openxmlformats.org/spreadsheetml/2006/main" count="684" uniqueCount="620">
  <si>
    <t>мун.задание</t>
  </si>
  <si>
    <t>ацк</t>
  </si>
  <si>
    <t>иные цели</t>
  </si>
  <si>
    <t>МУНИЦИПАЛЬНОЕ АВТОНОМНОЕ ДОШКОЛЬНОЕ ОБРАЗОВАТЕЛЬНОЕ УЧРЕЖДЕНИЕ "ДЕТСКИЙ САД № 9 "</t>
  </si>
  <si>
    <t>Код статьи</t>
  </si>
  <si>
    <t>НАИМЕНОВАНИЕ</t>
  </si>
  <si>
    <t>КВР</t>
  </si>
  <si>
    <t xml:space="preserve">0701 0210000610 (муниципальный бюджет) </t>
  </si>
  <si>
    <t xml:space="preserve">0701 0210088110 Антитеррор </t>
  </si>
  <si>
    <t>0603 0210086160 (утилизация ртутьсодер.ламп)</t>
  </si>
  <si>
    <t>0701 0210086110 (ПРИСМОТР И УХОД)</t>
  </si>
  <si>
    <t>0701 0210086010 Питание</t>
  </si>
  <si>
    <t>Создание материально-техн базы  0701 0210088100</t>
  </si>
  <si>
    <t>0701 0210088110 Антитеррор 243</t>
  </si>
  <si>
    <t>02100S5820 Приведение зданий и сооружений ДОУ  в соответствие с требованиями законодательства</t>
  </si>
  <si>
    <t>Всего бюджет</t>
  </si>
  <si>
    <t>0701 0210075880 (субвенция на образование)</t>
  </si>
  <si>
    <t>0701 0210074080 (субвенция на АУП)</t>
  </si>
  <si>
    <t>1003 0210075540 (субвенция дети инвалиды)</t>
  </si>
  <si>
    <t xml:space="preserve">0701 0210008530  мобилизованные </t>
  </si>
  <si>
    <t>02100S5820 Приведение зданий и сооружений ДОУ  в соответствие с требованиями законодательства Капы (КВР 243)</t>
  </si>
  <si>
    <t>Всего субвенция</t>
  </si>
  <si>
    <t>Платные услуги (1000 131)</t>
  </si>
  <si>
    <t>Аренда (1200 121)</t>
  </si>
  <si>
    <t>Родительская плата (6000 131)</t>
  </si>
  <si>
    <t>Родительская плата (6500 131)</t>
  </si>
  <si>
    <t>Пожертвование (3000 155)</t>
  </si>
  <si>
    <t>Возмещение от аренды (7000 135)</t>
  </si>
  <si>
    <t>Грант (3100 154)</t>
  </si>
  <si>
    <t>Пени (1400 440)</t>
  </si>
  <si>
    <t>Всего внебюджет</t>
  </si>
  <si>
    <t>Итого</t>
  </si>
  <si>
    <t>Муниципальное задание</t>
  </si>
  <si>
    <t>Иные цели</t>
  </si>
  <si>
    <r>
      <t xml:space="preserve">Капы </t>
    </r>
    <r>
      <rPr>
        <b/>
        <sz val="12"/>
        <color indexed="8"/>
        <rFont val="Times New Roman"/>
        <family val="1"/>
        <charset val="204"/>
      </rPr>
      <t>(КВР 243)</t>
    </r>
  </si>
  <si>
    <r>
      <t xml:space="preserve">Текущие </t>
    </r>
    <r>
      <rPr>
        <b/>
        <sz val="12"/>
        <color indexed="8"/>
        <rFont val="Times New Roman"/>
        <family val="1"/>
        <charset val="204"/>
      </rPr>
      <t>(КВР 244)</t>
    </r>
  </si>
  <si>
    <t>Текущие (КВР 244)</t>
  </si>
  <si>
    <t>Капы (КВР 243)</t>
  </si>
  <si>
    <t>текущие</t>
  </si>
  <si>
    <t>Всего иные</t>
  </si>
  <si>
    <t>ДЛЯ ПФХД</t>
  </si>
  <si>
    <t>Оплата труда и начисления на оплату труда</t>
  </si>
  <si>
    <t>Заработная плата</t>
  </si>
  <si>
    <t>1.1</t>
  </si>
  <si>
    <t xml:space="preserve">Прочие выплаты                                                                                                                   </t>
  </si>
  <si>
    <t>2.2</t>
  </si>
  <si>
    <t>Возмещение работникам расходов, связанных со служебными командировками (суточные)</t>
  </si>
  <si>
    <t>Начисление на оплату труда</t>
  </si>
  <si>
    <t>Приобретение услуг</t>
  </si>
  <si>
    <t>Услуги связи</t>
  </si>
  <si>
    <t>4.1</t>
  </si>
  <si>
    <t>Оплата услуг местной и междугородной телефонной связи</t>
  </si>
  <si>
    <t>4.2</t>
  </si>
  <si>
    <t xml:space="preserve">Оплата за почтовые отправления, телеграммы, марки                                           </t>
  </si>
  <si>
    <t>4.3</t>
  </si>
  <si>
    <t xml:space="preserve">Приобретение конвертов                                         </t>
  </si>
  <si>
    <t>4.4</t>
  </si>
  <si>
    <t>Оплата за подключение к Глобальной информационной сети ИНТЕРНЕТ, абонентская плата</t>
  </si>
  <si>
    <t>4.5</t>
  </si>
  <si>
    <t>Транспортные услуги</t>
  </si>
  <si>
    <t>5.1</t>
  </si>
  <si>
    <t>Наем транспортного средства диспансеризация</t>
  </si>
  <si>
    <t>5.2</t>
  </si>
  <si>
    <t>Военно-полевые сборы</t>
  </si>
  <si>
    <t>Коммунальные услуги</t>
  </si>
  <si>
    <t>6.1</t>
  </si>
  <si>
    <t>Отопление</t>
  </si>
  <si>
    <t>6.2</t>
  </si>
  <si>
    <t>Э/энергия</t>
  </si>
  <si>
    <t>6.3</t>
  </si>
  <si>
    <t>Водоснабжение</t>
  </si>
  <si>
    <t>6.4</t>
  </si>
  <si>
    <t>Энергосервисные</t>
  </si>
  <si>
    <t>6.5</t>
  </si>
  <si>
    <t>Вывоз мусора</t>
  </si>
  <si>
    <t>7.1</t>
  </si>
  <si>
    <t>АРЕНДА</t>
  </si>
  <si>
    <t>Услуги по содержанию имущества</t>
  </si>
  <si>
    <t>8.1</t>
  </si>
  <si>
    <t>Оплата за ремонт оборудования и инвентаря, всех видов техники (в т.ч. вычислительной техники и оргтехники), средств связи, мебели - всего</t>
  </si>
  <si>
    <t>8.1.1</t>
  </si>
  <si>
    <t>обслуживание окон и дверей</t>
  </si>
  <si>
    <t>8.1.2</t>
  </si>
  <si>
    <t>Ремонт прачечного оборудования</t>
  </si>
  <si>
    <t>8.1.3</t>
  </si>
  <si>
    <t>Ремонт мебели</t>
  </si>
  <si>
    <t>8.1.4</t>
  </si>
  <si>
    <t>Ремонт средств связи</t>
  </si>
  <si>
    <t>8.1.5</t>
  </si>
  <si>
    <t>Ремонт вентиляционной системы</t>
  </si>
  <si>
    <t>8.1.6</t>
  </si>
  <si>
    <t>Ремонт вычислительной техники</t>
  </si>
  <si>
    <t>8.1.7</t>
  </si>
  <si>
    <t>Ремонт инвентаря, бытовых приборов, музыкального оборудования</t>
  </si>
  <si>
    <t>8.1.8</t>
  </si>
  <si>
    <t>Ремонт станков</t>
  </si>
  <si>
    <t>8.1.9</t>
  </si>
  <si>
    <t>Ремонт оргтехники</t>
  </si>
  <si>
    <t>8.1.10</t>
  </si>
  <si>
    <t>Ремонт, обслуживание медоборудования</t>
  </si>
  <si>
    <t>8.1.11</t>
  </si>
  <si>
    <t xml:space="preserve">ремонт электрооборудования </t>
  </si>
  <si>
    <t>8.1.12</t>
  </si>
  <si>
    <t>Техническое обслуживание ККМ, заправка картриджей</t>
  </si>
  <si>
    <t>8.2</t>
  </si>
  <si>
    <t>Расходы по содержанию здания</t>
  </si>
  <si>
    <t>8.2.1</t>
  </si>
  <si>
    <t>Дератизация</t>
  </si>
  <si>
    <t>8.3</t>
  </si>
  <si>
    <t xml:space="preserve">Обслуживание водопроводных и канализационных сетей </t>
  </si>
  <si>
    <t>8.3.1</t>
  </si>
  <si>
    <t>Текущее и аварийное обслуживание (обсл сантехники)</t>
  </si>
  <si>
    <t>8.3.2</t>
  </si>
  <si>
    <t>Промывка и опрессовка</t>
  </si>
  <si>
    <t>8.3.3</t>
  </si>
  <si>
    <t>Текущий ремонт</t>
  </si>
  <si>
    <t>8.4</t>
  </si>
  <si>
    <t xml:space="preserve">Обслуживание электроосветительной системы </t>
  </si>
  <si>
    <t>8.4.1</t>
  </si>
  <si>
    <t>Текущий ремонт (обсл электрообор)</t>
  </si>
  <si>
    <t>8.4.2</t>
  </si>
  <si>
    <t>Замеры сопротивления изоляции</t>
  </si>
  <si>
    <t>8.5</t>
  </si>
  <si>
    <t>Обслуживание технологического оборудования  (кухон)</t>
  </si>
  <si>
    <t>8.6</t>
  </si>
  <si>
    <t xml:space="preserve">Поверка средств измерения, счетчиков </t>
  </si>
  <si>
    <t>8.7</t>
  </si>
  <si>
    <t>Обслуживание прачечного оборудования</t>
  </si>
  <si>
    <t>8.8</t>
  </si>
  <si>
    <t xml:space="preserve">Обслуживание приборов учета тепла </t>
  </si>
  <si>
    <t>8.8.1</t>
  </si>
  <si>
    <t>Обслуживание</t>
  </si>
  <si>
    <t>8.8.2</t>
  </si>
  <si>
    <t>Поверка</t>
  </si>
  <si>
    <t>8.8.3</t>
  </si>
  <si>
    <t>Ремонт приборов</t>
  </si>
  <si>
    <t>8.9</t>
  </si>
  <si>
    <t xml:space="preserve">Текущий ремонт здания </t>
  </si>
  <si>
    <t>8.10</t>
  </si>
  <si>
    <t>Укрепление материально-технической базы</t>
  </si>
  <si>
    <t>8.11</t>
  </si>
  <si>
    <t>Лабораторные исследования бассейна, воздуха, воды, готовых блюд (производственный контроль)</t>
  </si>
  <si>
    <t>8.12</t>
  </si>
  <si>
    <t>Подготовка к новому учебному году (ремонт)</t>
  </si>
  <si>
    <t>8.13</t>
  </si>
  <si>
    <t>Зарядка огнетушителей</t>
  </si>
  <si>
    <t>8.14</t>
  </si>
  <si>
    <t xml:space="preserve">Обработка деревянных конструкций чердачных помещений </t>
  </si>
  <si>
    <t>8.15</t>
  </si>
  <si>
    <t>Промывка теплообменника</t>
  </si>
  <si>
    <t>8.16</t>
  </si>
  <si>
    <t>Аварийное обслуживание (тек ремонт) допы</t>
  </si>
  <si>
    <t>8.17</t>
  </si>
  <si>
    <t>Клещевая обработка (акарицидная обработка)</t>
  </si>
  <si>
    <t>8.18</t>
  </si>
  <si>
    <t>Аутсорсинг  уб.помещений</t>
  </si>
  <si>
    <t>8.19</t>
  </si>
  <si>
    <t>Аутсорсинг  уб.территории</t>
  </si>
  <si>
    <t>8.20</t>
  </si>
  <si>
    <t>Аутсорсинг  СТИРКА БЕЛЬЯ</t>
  </si>
  <si>
    <t>8.21</t>
  </si>
  <si>
    <t>Ремонт систем оповещения и управления эвакуацией</t>
  </si>
  <si>
    <t>8.22</t>
  </si>
  <si>
    <t>Ремонт электроотопления, ПОЖАРНОЙ СИГНАЛИЗАЦИИ</t>
  </si>
  <si>
    <t>8.23</t>
  </si>
  <si>
    <t>Проверка огнезадерживающих устройств (задвижка с электроприводом)</t>
  </si>
  <si>
    <t>8.24</t>
  </si>
  <si>
    <t>Освидетельствование лифта</t>
  </si>
  <si>
    <t>8.25</t>
  </si>
  <si>
    <t>Техническое обслуживание мини АТС</t>
  </si>
  <si>
    <t>8.26</t>
  </si>
  <si>
    <t xml:space="preserve">Испытание внутреннего противопожарного водопровода </t>
  </si>
  <si>
    <t>8.27</t>
  </si>
  <si>
    <t>Перекатка на новую складку напорных пожарных рукавов</t>
  </si>
  <si>
    <t>8.28</t>
  </si>
  <si>
    <t>Затраты на обслуживание индивидуальных тепловых пунктов</t>
  </si>
  <si>
    <t>8.29</t>
  </si>
  <si>
    <t>Санитарно-эпидемиологическая экспертиза соответствия санитарным правилам и нормам</t>
  </si>
  <si>
    <t>8.30</t>
  </si>
  <si>
    <t>Пусконаладочные работы тревожной сигнализации</t>
  </si>
  <si>
    <t>8.31</t>
  </si>
  <si>
    <t>Обслуживание автоматического шлагбаума</t>
  </si>
  <si>
    <t>8.32</t>
  </si>
  <si>
    <t>Обслуживание вентиляции</t>
  </si>
  <si>
    <t>8.33</t>
  </si>
  <si>
    <t>Испытание диэлектрических перчаток</t>
  </si>
  <si>
    <t>8.34</t>
  </si>
  <si>
    <t>Обслуживание систем автоматической охранно-пожарной сигнализации</t>
  </si>
  <si>
    <t>8.35</t>
  </si>
  <si>
    <t xml:space="preserve">Испытание наружных пожарных лестниц </t>
  </si>
  <si>
    <t>8.36</t>
  </si>
  <si>
    <t>Определение категории огнестойкости и взрывопожарности складского помещения</t>
  </si>
  <si>
    <t>8.37</t>
  </si>
  <si>
    <t>Испытание огнезащитного покрытия деревянных чердачных помещений</t>
  </si>
  <si>
    <t>8.38</t>
  </si>
  <si>
    <t>Испытание системы дымоудаления</t>
  </si>
  <si>
    <t>8.39</t>
  </si>
  <si>
    <t>Определение предела огнестойкости  лестничных маршей</t>
  </si>
  <si>
    <t>8.40</t>
  </si>
  <si>
    <t>Испытание кровли</t>
  </si>
  <si>
    <t>8.41</t>
  </si>
  <si>
    <t>Испытание пожарных дверей на огнестойкость</t>
  </si>
  <si>
    <t>8.42</t>
  </si>
  <si>
    <t>Испытание огнезадерживающих клапанов</t>
  </si>
  <si>
    <t>8.43</t>
  </si>
  <si>
    <t>Обслуживание систем оповещения (Стрелец-Мониторинг)</t>
  </si>
  <si>
    <t>8.44</t>
  </si>
  <si>
    <t>Экспертиза имущества для списания</t>
  </si>
  <si>
    <t>8.45</t>
  </si>
  <si>
    <t>Обслуживание столбов наружного освещения</t>
  </si>
  <si>
    <t>8.46</t>
  </si>
  <si>
    <t>Эксплуатационное обслуживание "тревожной кнопки" + обслуживание ТРЕВОГА</t>
  </si>
  <si>
    <t>8.47</t>
  </si>
  <si>
    <t>Хлорация, обслуживание бассейна</t>
  </si>
  <si>
    <t>8.48</t>
  </si>
  <si>
    <t>Огнезащитное покрытие металлических конструкций лестниц</t>
  </si>
  <si>
    <t>8.49</t>
  </si>
  <si>
    <t>Установка фрамуг в витражах</t>
  </si>
  <si>
    <t>8.50</t>
  </si>
  <si>
    <t>Испытание пожарных рукавов</t>
  </si>
  <si>
    <t>8.51</t>
  </si>
  <si>
    <t>Уборка и вывоз снега с крыш здания</t>
  </si>
  <si>
    <t>8.52</t>
  </si>
  <si>
    <t>Поверка и обслуживание медицинского (+ офтальмологического) оборудования</t>
  </si>
  <si>
    <t>8.53</t>
  </si>
  <si>
    <t>Обслуживание Красжилсервис</t>
  </si>
  <si>
    <t>8.54</t>
  </si>
  <si>
    <t>Испытание автоматической пожарной сигнализации и системы оповещения на работоспособность</t>
  </si>
  <si>
    <t>8.55</t>
  </si>
  <si>
    <t>Обслуживание домофонной системы</t>
  </si>
  <si>
    <t>8.56</t>
  </si>
  <si>
    <t>Обслуживание лифтов</t>
  </si>
  <si>
    <t>8.57</t>
  </si>
  <si>
    <t>Взносы на капитальный ремонт</t>
  </si>
  <si>
    <t>8.58</t>
  </si>
  <si>
    <t>Испытание пожарных кранов, гидрантов</t>
  </si>
  <si>
    <t>8.59</t>
  </si>
  <si>
    <t>Сбор и обезвреживание биологических отходов</t>
  </si>
  <si>
    <t>8.60</t>
  </si>
  <si>
    <t>Ремонт и обслуживание систем видеонаблюдения</t>
  </si>
  <si>
    <t>8.61</t>
  </si>
  <si>
    <t>Покрытие воздуховодов огнезащитной краской</t>
  </si>
  <si>
    <t>Прочие услуги</t>
  </si>
  <si>
    <t>9.1</t>
  </si>
  <si>
    <t>Компенсация затрат по включению электроэнергии</t>
  </si>
  <si>
    <t>9.2</t>
  </si>
  <si>
    <t>Медицинский осмотр, возмещение медосмотра</t>
  </si>
  <si>
    <t>9.3</t>
  </si>
  <si>
    <t>Установка видеокамер</t>
  </si>
  <si>
    <t>9.4</t>
  </si>
  <si>
    <t>Монтаж сетей, подключение к сети интернет</t>
  </si>
  <si>
    <t>9.5</t>
  </si>
  <si>
    <t>Информационно-консультативные услуги в сфере закупок</t>
  </si>
  <si>
    <t>9.6</t>
  </si>
  <si>
    <t>Программное обеспечение, сопровождение</t>
  </si>
  <si>
    <t>9.7</t>
  </si>
  <si>
    <t>Создание условий для инклюзивного образования детей с ОВЗ</t>
  </si>
  <si>
    <t>9.8</t>
  </si>
  <si>
    <t>Подписка, электронная подписка</t>
  </si>
  <si>
    <t>9.9</t>
  </si>
  <si>
    <t>Приобретение услуги присмотр и уход (частные сады)</t>
  </si>
  <si>
    <t>9.10</t>
  </si>
  <si>
    <t>Обучение по охране труда</t>
  </si>
  <si>
    <t>9.11</t>
  </si>
  <si>
    <t xml:space="preserve">Обучение по  теплобезопасность, электробезопасноять, электрохозяйству </t>
  </si>
  <si>
    <t>9.12</t>
  </si>
  <si>
    <t>Обучение по пожарной безопасности, пожарный минимум</t>
  </si>
  <si>
    <t>9.13</t>
  </si>
  <si>
    <t>Курсы повышения квалификации</t>
  </si>
  <si>
    <t>9.14</t>
  </si>
  <si>
    <t>Электронная цифровая подпись</t>
  </si>
  <si>
    <t>9.15</t>
  </si>
  <si>
    <t>Изготовление технических паспортов (паспорт соответствие)</t>
  </si>
  <si>
    <t>9.16</t>
  </si>
  <si>
    <t>Охрана ЧОП + аутсорсинг охрана</t>
  </si>
  <si>
    <t>9.17</t>
  </si>
  <si>
    <t>Монтаж узла учета тепловой энергии и ГВС</t>
  </si>
  <si>
    <t>9.18</t>
  </si>
  <si>
    <t>ОСВЕЩЕНИЕ СМИ</t>
  </si>
  <si>
    <t>9.19</t>
  </si>
  <si>
    <t xml:space="preserve">Монтаж видеонаблюдения </t>
  </si>
  <si>
    <t>9.20</t>
  </si>
  <si>
    <t>Лицензионное программное обеспечение</t>
  </si>
  <si>
    <t>9.21</t>
  </si>
  <si>
    <t xml:space="preserve">Проведение санминимума (ЦГСЭН) </t>
  </si>
  <si>
    <t>9.22</t>
  </si>
  <si>
    <t>Обучение первой медицинской помощи</t>
  </si>
  <si>
    <t>9.23</t>
  </si>
  <si>
    <t>Организация питания детей в ГПД</t>
  </si>
  <si>
    <t>9.24</t>
  </si>
  <si>
    <t xml:space="preserve">ОБЖ , подготовка псд, экспертиза </t>
  </si>
  <si>
    <t>9.25</t>
  </si>
  <si>
    <t>Разработка циклического меню-питания</t>
  </si>
  <si>
    <t>9.26</t>
  </si>
  <si>
    <t>Инструментальный контроль качества огнезащитной обр.дер</t>
  </si>
  <si>
    <t>9.27</t>
  </si>
  <si>
    <t>Оплата за обновление справочно-информационных баз данных</t>
  </si>
  <si>
    <t>9.28</t>
  </si>
  <si>
    <t>Изготовление печатей, штампов</t>
  </si>
  <si>
    <t>9.29</t>
  </si>
  <si>
    <t>Возмещение работникам расходов (возмещение медосмотра), связанных со служебными командировками (ПРОЕЗД, ПРОЖИВАНИЕ)</t>
  </si>
  <si>
    <t>9.30</t>
  </si>
  <si>
    <t>Пожарный аудит, энергоаудит</t>
  </si>
  <si>
    <t>9.31</t>
  </si>
  <si>
    <t>Монтаж системы отключения вентиляции</t>
  </si>
  <si>
    <t>9.32</t>
  </si>
  <si>
    <t>Проведение аттестации рабочих мест, СОУТ</t>
  </si>
  <si>
    <t>9.33</t>
  </si>
  <si>
    <t>Утилизация списанного оборудования</t>
  </si>
  <si>
    <t>9.34</t>
  </si>
  <si>
    <t>Установка систем управления доступом</t>
  </si>
  <si>
    <t>9.35</t>
  </si>
  <si>
    <t>Страховые взносы 30,2%</t>
  </si>
  <si>
    <t>9.36</t>
  </si>
  <si>
    <t>Изготовление декларации по негативному воздействию</t>
  </si>
  <si>
    <t>9.37</t>
  </si>
  <si>
    <t>Санитарно-бактериологическое исследование песка</t>
  </si>
  <si>
    <t>9.38</t>
  </si>
  <si>
    <t>Разработка положения управления проф рисками</t>
  </si>
  <si>
    <t>9.39</t>
  </si>
  <si>
    <t>Разработка и изготовление планов эвакуации</t>
  </si>
  <si>
    <t>9.40</t>
  </si>
  <si>
    <t>Монтаж электронных замков</t>
  </si>
  <si>
    <t>9.41</t>
  </si>
  <si>
    <t>Проведение оценки профессиональных рисков</t>
  </si>
  <si>
    <t>9.42</t>
  </si>
  <si>
    <t>Централизованная охрана учреждения (ТРЕВОЖНАЯ КНОПКА)</t>
  </si>
  <si>
    <t>9.43</t>
  </si>
  <si>
    <t>Монтаж пожарной и охранной сигнализации</t>
  </si>
  <si>
    <t>9.44</t>
  </si>
  <si>
    <t>Монтаж системы оповещения</t>
  </si>
  <si>
    <t>9.45</t>
  </si>
  <si>
    <t>Прокладка кабеля (ИНТЕРНЕТ)</t>
  </si>
  <si>
    <t>9.46</t>
  </si>
  <si>
    <t>Абонентское обслуживание сайта</t>
  </si>
  <si>
    <t>9.47</t>
  </si>
  <si>
    <t>Разработка лимитов образования отходов на их размещение</t>
  </si>
  <si>
    <t>9.48</t>
  </si>
  <si>
    <t>Обучение контрактных управляющих (антикоррупционные действия, обучение закупки) + оплата услуг "закупки"</t>
  </si>
  <si>
    <t>9.49</t>
  </si>
  <si>
    <t>Продление доменного имени</t>
  </si>
  <si>
    <t>9.50</t>
  </si>
  <si>
    <t>Пусконаладочные работы технических средств охранной сигнализации объектов</t>
  </si>
  <si>
    <t>Страхование</t>
  </si>
  <si>
    <t>10.1</t>
  </si>
  <si>
    <t>Страхование автотранспорта</t>
  </si>
  <si>
    <t>Социальные пособия и компенсации персоналу в денежной форме""Прочие работы и услуги"</t>
  </si>
  <si>
    <t>11.1</t>
  </si>
  <si>
    <t>ЕЖЕМЕСЯЧНОЕ ПОСОБИЕ ДО 3-ЛЕТ</t>
  </si>
  <si>
    <t>11.2</t>
  </si>
  <si>
    <t>3 дня за счет работодателя</t>
  </si>
  <si>
    <t>11.3</t>
  </si>
  <si>
    <t>Пенсии, пособия, выплачиваемые работодателями, нанимателями бывшим работникам (КОСГУ 264)</t>
  </si>
  <si>
    <t>11.4</t>
  </si>
  <si>
    <t>Пособия по социальной помощи, выплачиваемые работодателями, нанимателями бывшим работникам в натуральной форме (погребение)</t>
  </si>
  <si>
    <t>11.5</t>
  </si>
  <si>
    <t>Социальные пособия и компенсации персоналу в денежной форме (по уходу за детьми-инв.)</t>
  </si>
  <si>
    <t>11.6</t>
  </si>
  <si>
    <t>Прочие расходы</t>
  </si>
  <si>
    <t>12.1</t>
  </si>
  <si>
    <t>Госпошлина при тех.осмотре транспорта</t>
  </si>
  <si>
    <t>12.2</t>
  </si>
  <si>
    <t>Штрафы за нарушение законодательства о налогах и сборах</t>
  </si>
  <si>
    <t>12.3</t>
  </si>
  <si>
    <t xml:space="preserve">Расходы, связанные с лицензированием образовательной деятельности, аттестация и государственная аккредитация учреждения (госпошлина) </t>
  </si>
  <si>
    <t>12.4</t>
  </si>
  <si>
    <t>Госпошлина за регистрацию земельного участка</t>
  </si>
  <si>
    <t>12.5</t>
  </si>
  <si>
    <t>Лицензирование, аттестация, аккредитация, подготовка</t>
  </si>
  <si>
    <t>12.6</t>
  </si>
  <si>
    <t>Пеня по ТГК</t>
  </si>
  <si>
    <t>12.7</t>
  </si>
  <si>
    <t>Госпошлина на окружающую среду</t>
  </si>
  <si>
    <t>Налог на прибыль</t>
  </si>
  <si>
    <t xml:space="preserve">Исп. Лист </t>
  </si>
  <si>
    <t>Возмещение  расходов по оплате госпошлины за предоставление лицензии</t>
  </si>
  <si>
    <t>Штраф по постановлению Роспотребнадзора</t>
  </si>
  <si>
    <t>исполнительный сбор по исп.листу</t>
  </si>
  <si>
    <t>Судебные расходы по исп.листу (госпошлина)</t>
  </si>
  <si>
    <t>Оплата компенсации за несвоевременную выплату оплаты труда</t>
  </si>
  <si>
    <t>Поступление нефинансовых активов</t>
  </si>
  <si>
    <t xml:space="preserve">Увеличение стоимости основных средств </t>
  </si>
  <si>
    <t>13.1</t>
  </si>
  <si>
    <t>Приобретение учебного оборудования для кабинетов и лабораторий, аппаратуры, приборов, машин, станков и другого специального оборудования для учебных целей</t>
  </si>
  <si>
    <t>13.2</t>
  </si>
  <si>
    <t>Игровое оборудование</t>
  </si>
  <si>
    <t>13.3</t>
  </si>
  <si>
    <t>Приобретение пожарных шкафов</t>
  </si>
  <si>
    <t>13.4</t>
  </si>
  <si>
    <t xml:space="preserve">Противопожарное оборудование  </t>
  </si>
  <si>
    <t>13.6</t>
  </si>
  <si>
    <t>Приобретение Средства вычислительной техники</t>
  </si>
  <si>
    <t>13.7</t>
  </si>
  <si>
    <t>Приобретение Система видионаблюдения</t>
  </si>
  <si>
    <t>13.8</t>
  </si>
  <si>
    <t xml:space="preserve">Наглядные пособия и экспонаты </t>
  </si>
  <si>
    <t>13.9</t>
  </si>
  <si>
    <t>Приобретение термометров</t>
  </si>
  <si>
    <t>13.10</t>
  </si>
  <si>
    <t>Приобретение лестницы стремянки, тележки</t>
  </si>
  <si>
    <t>13.11</t>
  </si>
  <si>
    <t>Принтер</t>
  </si>
  <si>
    <t>13.12</t>
  </si>
  <si>
    <t xml:space="preserve">Приобретение температурных регуляторов </t>
  </si>
  <si>
    <t>13.13</t>
  </si>
  <si>
    <t>Технологическое оборудование для столовой</t>
  </si>
  <si>
    <t>13.14</t>
  </si>
  <si>
    <t>Приобретение пожарного рукава</t>
  </si>
  <si>
    <t>13.15</t>
  </si>
  <si>
    <t>Жалюзи</t>
  </si>
  <si>
    <t>13.16</t>
  </si>
  <si>
    <t>Спортивный оборудование, инвентарь</t>
  </si>
  <si>
    <t>13.17</t>
  </si>
  <si>
    <t>Медицинский инвентарь и оборудование</t>
  </si>
  <si>
    <t>13.18</t>
  </si>
  <si>
    <t>Музыкальные инструменты</t>
  </si>
  <si>
    <t>13.19</t>
  </si>
  <si>
    <t>Приобретение огнетушителей (подготовка)</t>
  </si>
  <si>
    <t>13.20</t>
  </si>
  <si>
    <t>Мебель</t>
  </si>
  <si>
    <t>13.21</t>
  </si>
  <si>
    <t xml:space="preserve">Приобретение э/фонарей </t>
  </si>
  <si>
    <t>13.22</t>
  </si>
  <si>
    <t>Приобретение светоотражающих знаков</t>
  </si>
  <si>
    <t>13.23</t>
  </si>
  <si>
    <t>Приобретение электроустройств</t>
  </si>
  <si>
    <t>13.24</t>
  </si>
  <si>
    <t>Приобретение п щитов, стендов</t>
  </si>
  <si>
    <t>13.25</t>
  </si>
  <si>
    <t>Приобретение ограждений, оборудования на участок</t>
  </si>
  <si>
    <t>13.26</t>
  </si>
  <si>
    <t>Видеопроектор</t>
  </si>
  <si>
    <t>13.27</t>
  </si>
  <si>
    <t>Ламинатор</t>
  </si>
  <si>
    <t>13.28</t>
  </si>
  <si>
    <t>Приобретение бытовых приборов</t>
  </si>
  <si>
    <t>13.29</t>
  </si>
  <si>
    <t>Приобретение теневых навесов</t>
  </si>
  <si>
    <t>13.30</t>
  </si>
  <si>
    <t>Приобретение облучателей( по предписанию)</t>
  </si>
  <si>
    <t>13.31</t>
  </si>
  <si>
    <t>Приобретение баков для сбора и хранения мед. Отходов</t>
  </si>
  <si>
    <t>13.32</t>
  </si>
  <si>
    <t>Флагшток</t>
  </si>
  <si>
    <t>13.33</t>
  </si>
  <si>
    <t>Приобретение питьевых фонтанчиков</t>
  </si>
  <si>
    <t>13.34</t>
  </si>
  <si>
    <t>Приобретение измерительных приборов</t>
  </si>
  <si>
    <t>13.35</t>
  </si>
  <si>
    <t>Приобретение автоматического шлагбаума</t>
  </si>
  <si>
    <t>13.36</t>
  </si>
  <si>
    <t>Приобретение печатей и штампов</t>
  </si>
  <si>
    <t>13.37</t>
  </si>
  <si>
    <t>Приобретение оргтехники</t>
  </si>
  <si>
    <t>13.38</t>
  </si>
  <si>
    <t>Инструмент и инвентарь для пожарного щита</t>
  </si>
  <si>
    <t>13.39</t>
  </si>
  <si>
    <t>Вывеска на здание</t>
  </si>
  <si>
    <t>13.40</t>
  </si>
  <si>
    <t>Ковры шт</t>
  </si>
  <si>
    <t>13.41</t>
  </si>
  <si>
    <t>Приобретение осн. Средств для доступной среды</t>
  </si>
  <si>
    <t>13.42</t>
  </si>
  <si>
    <t>Планы эвакуации</t>
  </si>
  <si>
    <t>13.43</t>
  </si>
  <si>
    <t>Приобретение наглядных и звуковых пособий (экспонатов, видеокассет, компакт-дисков, слайдов и т.д.)</t>
  </si>
  <si>
    <t>Поставка с доставкой МАФ</t>
  </si>
  <si>
    <t xml:space="preserve">Увеличение стоимости материальных запасов </t>
  </si>
  <si>
    <t>14.1</t>
  </si>
  <si>
    <t>Увеличение стоимости лекарственных препаратов и материалов, применяемых в медицинских целях</t>
  </si>
  <si>
    <t>14.1.1</t>
  </si>
  <si>
    <t>Медикаменты, перевязочные средства, витамины, мелкий медицинский инструментарий</t>
  </si>
  <si>
    <t>14.1.2</t>
  </si>
  <si>
    <t>Аптечки доврачебной помощи</t>
  </si>
  <si>
    <t>14.2</t>
  </si>
  <si>
    <t>Увеличение стоимости продуктов питания</t>
  </si>
  <si>
    <t>14.2.1</t>
  </si>
  <si>
    <t>Продукты питания</t>
  </si>
  <si>
    <t>14.3</t>
  </si>
  <si>
    <t>Увеличение стоимости горюче-смазочных материалов</t>
  </si>
  <si>
    <t>14.3.1</t>
  </si>
  <si>
    <t>Горюче - смазочные материалы</t>
  </si>
  <si>
    <t>14.4</t>
  </si>
  <si>
    <t>Увеличение стоимости строительных материалов</t>
  </si>
  <si>
    <t>14.4.1</t>
  </si>
  <si>
    <t>Строительные материалы (в том числе для сантехнических и тепловых ситстем, запчасти к электрооборудованию)</t>
  </si>
  <si>
    <t>14.4.2</t>
  </si>
  <si>
    <t xml:space="preserve">Приобретение противопожаростойкого линолеума </t>
  </si>
  <si>
    <t>14.4.3</t>
  </si>
  <si>
    <t>Приобретение сертифицированных дверей</t>
  </si>
  <si>
    <t>14.5</t>
  </si>
  <si>
    <t>Увеличение стоимости мягкого инвентаря</t>
  </si>
  <si>
    <t>14.5.1</t>
  </si>
  <si>
    <t>Служебная одежда и обувь для работников (халаты, фартуки, сапоги резиновые и т.д.)</t>
  </si>
  <si>
    <t>14.5.2</t>
  </si>
  <si>
    <t>Мягкий инвентарь</t>
  </si>
  <si>
    <t>14.5.3</t>
  </si>
  <si>
    <t>Средства индивидуальной защиты</t>
  </si>
  <si>
    <t>14.6</t>
  </si>
  <si>
    <t xml:space="preserve">Увеличение стоимости прочих оборотных запасов </t>
  </si>
  <si>
    <t>346</t>
  </si>
  <si>
    <t>14.6.1</t>
  </si>
  <si>
    <t>Учебные расходы на приобретение пособий, материалов и предметов инвентаря для учебных и лабораторных занятий</t>
  </si>
  <si>
    <t>14.6.2</t>
  </si>
  <si>
    <t>Приобретение  классных журналов, журналов ГПД, по охране труда</t>
  </si>
  <si>
    <t>14.6.3</t>
  </si>
  <si>
    <t>Канцелярские принадлежности</t>
  </si>
  <si>
    <t>14.6.4</t>
  </si>
  <si>
    <t xml:space="preserve">Хозяйственные товары, </t>
  </si>
  <si>
    <t>14.6.5</t>
  </si>
  <si>
    <t>Бумага, химреактивы, семена, ткани, жалюзи</t>
  </si>
  <si>
    <t>14.6.6</t>
  </si>
  <si>
    <t>Замена ЛАМП (СВЕТИЛЬНИКОВ)</t>
  </si>
  <si>
    <t>14.6.7</t>
  </si>
  <si>
    <t>14.6.8</t>
  </si>
  <si>
    <t>14.6.9</t>
  </si>
  <si>
    <t xml:space="preserve"> запасные части к автотранспорту</t>
  </si>
  <si>
    <t>14.6.10</t>
  </si>
  <si>
    <t xml:space="preserve"> запасные части к технологическому оборудованию</t>
  </si>
  <si>
    <t>14.6.11</t>
  </si>
  <si>
    <t>запасные части к прачечному, вентиляционному  оборудованию, видео-оборудованию, домофонной системе</t>
  </si>
  <si>
    <t>14.6.12</t>
  </si>
  <si>
    <t>запасные части к вычислительной технике</t>
  </si>
  <si>
    <t>14.6.13</t>
  </si>
  <si>
    <t>запасные части к мед оборудованию</t>
  </si>
  <si>
    <t>14.6.14</t>
  </si>
  <si>
    <t>запасные части к противопожарному оборудованию, пожарной сигнализации</t>
  </si>
  <si>
    <t>14.6.15</t>
  </si>
  <si>
    <t>14.6.16</t>
  </si>
  <si>
    <t>запасные части к электрооборудованию</t>
  </si>
  <si>
    <t>14.6.17</t>
  </si>
  <si>
    <t>запасные части к швейным машинам</t>
  </si>
  <si>
    <t>14.6.18</t>
  </si>
  <si>
    <t>Дискеты, картриджи, тонеры для принтеров и множительной техники</t>
  </si>
  <si>
    <t>14.6.19</t>
  </si>
  <si>
    <t>Учебные расходы на приобретение материалов и инвентаря</t>
  </si>
  <si>
    <t>14.6.20</t>
  </si>
  <si>
    <t>Приобретение методических пособий и дидактического материала</t>
  </si>
  <si>
    <t>14.6.21</t>
  </si>
  <si>
    <t>Спортивный инвентарь</t>
  </si>
  <si>
    <t>14.6.22</t>
  </si>
  <si>
    <t>14.6.23</t>
  </si>
  <si>
    <t>14.6.24</t>
  </si>
  <si>
    <t>Игрушки</t>
  </si>
  <si>
    <t>14.6.25</t>
  </si>
  <si>
    <t>Посуда</t>
  </si>
  <si>
    <t>14.6.26</t>
  </si>
  <si>
    <t>Приобретение электросчетчиков и трансформаторов</t>
  </si>
  <si>
    <t>14.6.27</t>
  </si>
  <si>
    <t>Приобретение стекла для окна</t>
  </si>
  <si>
    <t>14.6.28</t>
  </si>
  <si>
    <t>14.6.29</t>
  </si>
  <si>
    <t>Программа энергосбережения (энергосберегающие лампы)</t>
  </si>
  <si>
    <t>14.6.30</t>
  </si>
  <si>
    <t>Комплектующие для стеллажа</t>
  </si>
  <si>
    <t>14.6.31</t>
  </si>
  <si>
    <t>14.6.32</t>
  </si>
  <si>
    <t>14.6.33</t>
  </si>
  <si>
    <t>14.6.34</t>
  </si>
  <si>
    <t>Приобретение грунта, земли, песка</t>
  </si>
  <si>
    <t>14.6.35</t>
  </si>
  <si>
    <t>Приобретение доводчиков для самозакрывания дверей</t>
  </si>
  <si>
    <t>14.6.36</t>
  </si>
  <si>
    <t>Приобретение  саженцев, рассады</t>
  </si>
  <si>
    <t>14.6.37</t>
  </si>
  <si>
    <t>Приобретение счетчиков холодной воды</t>
  </si>
  <si>
    <t>14.6.38</t>
  </si>
  <si>
    <t>Приобретение табличек из материала подрядчика</t>
  </si>
  <si>
    <t>14.6.39</t>
  </si>
  <si>
    <t>Приобретение противопожарного инвентаря</t>
  </si>
  <si>
    <t>14.6.40</t>
  </si>
  <si>
    <t>Приобретение съемных решеток для отопительных приборов</t>
  </si>
  <si>
    <t>14.6.41</t>
  </si>
  <si>
    <t>Светильники-бра</t>
  </si>
  <si>
    <t>14.6.42</t>
  </si>
  <si>
    <t>14.6.43</t>
  </si>
  <si>
    <t>Хозяйственный инвентарь</t>
  </si>
  <si>
    <t>14.6.44</t>
  </si>
  <si>
    <t>Радиаторы отопления</t>
  </si>
  <si>
    <t>14.6.45</t>
  </si>
  <si>
    <t>Приобретение приборов учета тепловой энергии</t>
  </si>
  <si>
    <t>14.6.46</t>
  </si>
  <si>
    <t>14.7</t>
  </si>
  <si>
    <t>Увеличение стоимости прочих  материальных запасов однократного применения</t>
  </si>
  <si>
    <t>14.7.1</t>
  </si>
  <si>
    <t>Призы, подарки</t>
  </si>
  <si>
    <t>14.7.2</t>
  </si>
  <si>
    <t>Приобретение материальных запасов при проведении культурно-массовых мероприятий, кубки, грамоты</t>
  </si>
  <si>
    <t>14.7.3</t>
  </si>
  <si>
    <t xml:space="preserve"> Новогодние подарки</t>
  </si>
  <si>
    <t>14.7.4</t>
  </si>
  <si>
    <t>Приобретение или изготовление бланков документов об образовании и (или) о квалификации</t>
  </si>
  <si>
    <t>ИТОГО:</t>
  </si>
  <si>
    <t>Сумма на закупки:</t>
  </si>
  <si>
    <t>остаток</t>
  </si>
  <si>
    <t>ДОХОДЫ</t>
  </si>
  <si>
    <t>ОСТАТКИ</t>
  </si>
  <si>
    <t>проверка</t>
  </si>
  <si>
    <t>зарплата/доходы для 1С (без остатков)</t>
  </si>
  <si>
    <t>111/211</t>
  </si>
  <si>
    <t>119/213</t>
  </si>
  <si>
    <t>247/223</t>
  </si>
  <si>
    <t>244/223</t>
  </si>
  <si>
    <t>226/112</t>
  </si>
  <si>
    <t>266/112</t>
  </si>
  <si>
    <t>291/851</t>
  </si>
  <si>
    <t>291/112</t>
  </si>
  <si>
    <t>291/852</t>
  </si>
  <si>
    <t>292/853</t>
  </si>
  <si>
    <t>293/853</t>
  </si>
  <si>
    <t>295/853</t>
  </si>
  <si>
    <t>296/831</t>
  </si>
  <si>
    <t>296/853</t>
  </si>
  <si>
    <t>295/852</t>
  </si>
  <si>
    <t>297/831</t>
  </si>
  <si>
    <t>Проверка</t>
  </si>
  <si>
    <t>без остатка</t>
  </si>
  <si>
    <t>КФО 4</t>
  </si>
  <si>
    <t>остатки</t>
  </si>
  <si>
    <t>КФО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</si>
</sst>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419]General"/>
    <numFmt numFmtId="166" formatCode="_-* #,##0.00_р_._-;\-* #,##0.00_р_._-;_-* &quot;-&quot;??_р_._-;_-@_-"/>
    <numFmt numFmtId="167" formatCode="_-* #,##0.00_р_._-;\-* #,##0.00_р_._-;_-* \-??_р_._-;_-@_-"/>
  </numFmts>
  <fonts count="6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Arial"/>
      <family val="2"/>
    </font>
    <font>
      <sz val="14"/>
      <name val="Arial Cyr"/>
    </font>
    <font>
      <sz val="14"/>
      <name val="Arial"/>
      <family val="2"/>
    </font>
    <font>
      <b/>
      <i/>
      <sz val="14"/>
      <color indexed="8"/>
      <name val="Arial"/>
      <family val="2"/>
    </font>
    <font>
      <b/>
      <i/>
      <sz val="16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9900CC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</font>
    <font>
      <sz val="10"/>
      <name val="Arial"/>
      <family val="2"/>
      <charset val="204"/>
    </font>
    <font>
      <b/>
      <i/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i/>
      <sz val="13"/>
      <name val="Arial"/>
      <family val="2"/>
      <charset val="204"/>
    </font>
    <font>
      <i/>
      <sz val="1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5"/>
      <color indexed="8"/>
      <name val="Calibri"/>
      <family val="2"/>
      <charset val="204"/>
    </font>
    <font>
      <b/>
      <sz val="11"/>
      <name val="Arial Cyr"/>
      <family val="2"/>
      <charset val="204"/>
    </font>
    <font>
      <sz val="12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i/>
      <sz val="13"/>
      <color theme="1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</font>
    <font>
      <b/>
      <i/>
      <sz val="12"/>
      <color rgb="FFFF000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color rgb="FF0000FF"/>
      <name val="Arial"/>
      <family val="2"/>
    </font>
    <font>
      <b/>
      <i/>
      <sz val="10"/>
      <color rgb="FFFF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i/>
      <sz val="10"/>
      <color rgb="FF0000FF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i/>
      <sz val="13"/>
      <color rgb="FF0000FF"/>
      <name val="Arial"/>
      <family val="2"/>
    </font>
    <font>
      <i/>
      <sz val="15"/>
      <name val="Arial"/>
      <family val="2"/>
      <charset val="204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45"/>
      </patternFill>
    </fill>
    <fill>
      <patternFill patternType="solid">
        <fgColor theme="6" tint="0.59999389629810485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49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6" tint="0.79998168889431442"/>
        <bgColor indexed="29"/>
      </patternFill>
    </fill>
    <fill>
      <patternFill patternType="solid">
        <fgColor theme="5" tint="0.5999938962981048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0" fontId="18" fillId="0" borderId="0"/>
    <xf numFmtId="165" fontId="61" fillId="0" borderId="0" applyBorder="0" applyProtection="0"/>
    <xf numFmtId="0" fontId="2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2" fillId="0" borderId="0"/>
    <xf numFmtId="0" fontId="63" fillId="0" borderId="0"/>
    <xf numFmtId="0" fontId="1" fillId="0" borderId="0"/>
    <xf numFmtId="0" fontId="1" fillId="0" borderId="0"/>
    <xf numFmtId="0" fontId="18" fillId="0" borderId="0"/>
    <xf numFmtId="0" fontId="62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64" fillId="0" borderId="0" applyFont="0" applyFill="0" applyBorder="0" applyAlignment="0" applyProtection="0"/>
    <xf numFmtId="167" fontId="63" fillId="0" borderId="0" applyFill="0" applyBorder="0" applyAlignment="0" applyProtection="0"/>
    <xf numFmtId="164" fontId="1" fillId="0" borderId="0" applyFont="0" applyFill="0" applyBorder="0" applyAlignment="0" applyProtection="0"/>
  </cellStyleXfs>
  <cellXfs count="274">
    <xf numFmtId="0" fontId="0" fillId="0" borderId="0" xfId="0"/>
    <xf numFmtId="4" fontId="3" fillId="0" borderId="0" xfId="0" applyNumberFormat="1" applyFont="1" applyBorder="1" applyAlignment="1"/>
    <xf numFmtId="4" fontId="3" fillId="2" borderId="1" xfId="0" applyNumberFormat="1" applyFont="1" applyFill="1" applyBorder="1"/>
    <xf numFmtId="4" fontId="3" fillId="0" borderId="0" xfId="0" applyNumberFormat="1" applyFont="1" applyFill="1" applyBorder="1"/>
    <xf numFmtId="1" fontId="3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 applyProtection="1">
      <alignment horizontal="righ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0" fontId="3" fillId="3" borderId="1" xfId="0" applyFont="1" applyFill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Border="1"/>
    <xf numFmtId="49" fontId="7" fillId="0" borderId="0" xfId="0" applyNumberFormat="1" applyFont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4" fontId="0" fillId="0" borderId="0" xfId="0" applyNumberFormat="1" applyBorder="1"/>
    <xf numFmtId="0" fontId="8" fillId="0" borderId="0" xfId="0" applyFont="1" applyBorder="1"/>
    <xf numFmtId="1" fontId="7" fillId="0" borderId="3" xfId="0" applyNumberFormat="1" applyFont="1" applyBorder="1" applyAlignment="1"/>
    <xf numFmtId="1" fontId="7" fillId="0" borderId="3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3" fontId="19" fillId="6" borderId="6" xfId="2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wrapText="1"/>
    </xf>
    <xf numFmtId="3" fontId="19" fillId="6" borderId="1" xfId="2" applyNumberFormat="1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3" fontId="19" fillId="6" borderId="9" xfId="2" applyNumberFormat="1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 wrapText="1"/>
    </xf>
    <xf numFmtId="3" fontId="21" fillId="2" borderId="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5" fillId="4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1" fontId="24" fillId="8" borderId="1" xfId="0" applyNumberFormat="1" applyFont="1" applyFill="1" applyBorder="1" applyAlignment="1">
      <alignment horizontal="left"/>
    </xf>
    <xf numFmtId="1" fontId="24" fillId="8" borderId="1" xfId="0" applyNumberFormat="1" applyFont="1" applyFill="1" applyBorder="1" applyAlignment="1">
      <alignment horizontal="left" vertical="center"/>
    </xf>
    <xf numFmtId="0" fontId="25" fillId="8" borderId="1" xfId="2" applyFont="1" applyFill="1" applyBorder="1" applyAlignment="1">
      <alignment horizontal="left" wrapText="1"/>
    </xf>
    <xf numFmtId="0" fontId="25" fillId="8" borderId="1" xfId="2" applyFont="1" applyFill="1" applyBorder="1" applyAlignment="1">
      <alignment horizontal="center" wrapText="1"/>
    </xf>
    <xf numFmtId="4" fontId="26" fillId="8" borderId="1" xfId="2" applyNumberFormat="1" applyFont="1" applyFill="1" applyBorder="1" applyAlignment="1">
      <alignment vertical="center"/>
    </xf>
    <xf numFmtId="4" fontId="27" fillId="2" borderId="1" xfId="2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vertical="center" wrapText="1"/>
    </xf>
    <xf numFmtId="4" fontId="26" fillId="9" borderId="1" xfId="2" applyNumberFormat="1" applyFont="1" applyFill="1" applyBorder="1" applyAlignment="1">
      <alignment vertical="center"/>
    </xf>
    <xf numFmtId="0" fontId="28" fillId="0" borderId="0" xfId="0" applyFont="1" applyFill="1" applyBorder="1"/>
    <xf numFmtId="4" fontId="28" fillId="10" borderId="1" xfId="0" applyNumberFormat="1" applyFont="1" applyFill="1" applyBorder="1"/>
    <xf numFmtId="164" fontId="29" fillId="10" borderId="1" xfId="1" applyFont="1" applyFill="1" applyBorder="1"/>
    <xf numFmtId="0" fontId="28" fillId="10" borderId="0" xfId="0" applyFont="1" applyFill="1" applyBorder="1"/>
    <xf numFmtId="4" fontId="28" fillId="10" borderId="0" xfId="0" applyNumberFormat="1" applyFont="1" applyFill="1" applyBorder="1"/>
    <xf numFmtId="1" fontId="24" fillId="11" borderId="1" xfId="0" applyNumberFormat="1" applyFont="1" applyFill="1" applyBorder="1" applyAlignment="1">
      <alignment horizontal="right" vertical="top"/>
    </xf>
    <xf numFmtId="1" fontId="24" fillId="11" borderId="1" xfId="0" applyNumberFormat="1" applyFont="1" applyFill="1" applyBorder="1" applyAlignment="1">
      <alignment horizontal="left" vertical="center"/>
    </xf>
    <xf numFmtId="0" fontId="30" fillId="11" borderId="1" xfId="2" applyFont="1" applyFill="1" applyBorder="1" applyAlignment="1">
      <alignment horizontal="left" wrapText="1"/>
    </xf>
    <xf numFmtId="0" fontId="30" fillId="11" borderId="1" xfId="2" applyFont="1" applyFill="1" applyBorder="1" applyAlignment="1">
      <alignment horizontal="center" wrapText="1"/>
    </xf>
    <xf numFmtId="4" fontId="26" fillId="11" borderId="1" xfId="2" applyNumberFormat="1" applyFont="1" applyFill="1" applyBorder="1" applyAlignment="1">
      <alignment vertical="center"/>
    </xf>
    <xf numFmtId="4" fontId="26" fillId="12" borderId="1" xfId="2" applyNumberFormat="1" applyFont="1" applyFill="1" applyBorder="1" applyAlignment="1">
      <alignment vertical="center"/>
    </xf>
    <xf numFmtId="1" fontId="31" fillId="13" borderId="1" xfId="0" applyNumberFormat="1" applyFont="1" applyFill="1" applyBorder="1" applyAlignment="1">
      <alignment horizontal="right" vertical="top"/>
    </xf>
    <xf numFmtId="1" fontId="31" fillId="13" borderId="1" xfId="0" applyNumberFormat="1" applyFont="1" applyFill="1" applyBorder="1" applyAlignment="1">
      <alignment horizontal="left" vertical="center"/>
    </xf>
    <xf numFmtId="49" fontId="31" fillId="13" borderId="1" xfId="0" applyNumberFormat="1" applyFont="1" applyFill="1" applyBorder="1" applyAlignment="1">
      <alignment horizontal="left" vertical="center"/>
    </xf>
    <xf numFmtId="0" fontId="32" fillId="13" borderId="1" xfId="2" applyFont="1" applyFill="1" applyBorder="1" applyAlignment="1">
      <alignment horizontal="left" wrapText="1"/>
    </xf>
    <xf numFmtId="0" fontId="32" fillId="13" borderId="1" xfId="2" applyFont="1" applyFill="1" applyBorder="1" applyAlignment="1">
      <alignment horizontal="center" wrapText="1"/>
    </xf>
    <xf numFmtId="4" fontId="27" fillId="4" borderId="1" xfId="2" applyNumberFormat="1" applyFont="1" applyFill="1" applyBorder="1" applyAlignment="1">
      <alignment vertical="center"/>
    </xf>
    <xf numFmtId="0" fontId="33" fillId="11" borderId="1" xfId="2" applyFont="1" applyFill="1" applyBorder="1" applyAlignment="1">
      <alignment horizontal="left" wrapText="1"/>
    </xf>
    <xf numFmtId="0" fontId="33" fillId="11" borderId="1" xfId="2" applyFont="1" applyFill="1" applyBorder="1" applyAlignment="1">
      <alignment horizontal="center" wrapText="1"/>
    </xf>
    <xf numFmtId="0" fontId="28" fillId="0" borderId="0" xfId="0" applyFont="1" applyBorder="1"/>
    <xf numFmtId="1" fontId="24" fillId="14" borderId="1" xfId="0" applyNumberFormat="1" applyFont="1" applyFill="1" applyBorder="1" applyAlignment="1">
      <alignment horizontal="right" vertical="top"/>
    </xf>
    <xf numFmtId="1" fontId="24" fillId="14" borderId="1" xfId="0" applyNumberFormat="1" applyFont="1" applyFill="1" applyBorder="1" applyAlignment="1">
      <alignment horizontal="left" vertical="center"/>
    </xf>
    <xf numFmtId="0" fontId="33" fillId="14" borderId="1" xfId="2" applyFont="1" applyFill="1" applyBorder="1" applyAlignment="1">
      <alignment horizontal="left" wrapText="1"/>
    </xf>
    <xf numFmtId="0" fontId="33" fillId="14" borderId="1" xfId="2" applyFont="1" applyFill="1" applyBorder="1" applyAlignment="1">
      <alignment horizontal="center" wrapText="1"/>
    </xf>
    <xf numFmtId="4" fontId="26" fillId="14" borderId="1" xfId="2" applyNumberFormat="1" applyFont="1" applyFill="1" applyBorder="1" applyAlignment="1">
      <alignment vertical="center"/>
    </xf>
    <xf numFmtId="0" fontId="34" fillId="13" borderId="1" xfId="2" applyFont="1" applyFill="1" applyBorder="1" applyAlignment="1">
      <alignment horizontal="left" wrapText="1"/>
    </xf>
    <xf numFmtId="0" fontId="34" fillId="13" borderId="1" xfId="2" applyFont="1" applyFill="1" applyBorder="1" applyAlignment="1">
      <alignment horizontal="center" wrapText="1"/>
    </xf>
    <xf numFmtId="0" fontId="32" fillId="15" borderId="1" xfId="2" applyFont="1" applyFill="1" applyBorder="1" applyAlignment="1">
      <alignment horizontal="left" wrapText="1"/>
    </xf>
    <xf numFmtId="0" fontId="35" fillId="13" borderId="1" xfId="2" applyFont="1" applyFill="1" applyBorder="1" applyAlignment="1">
      <alignment horizontal="left" wrapText="1"/>
    </xf>
    <xf numFmtId="0" fontId="35" fillId="13" borderId="1" xfId="2" applyFont="1" applyFill="1" applyBorder="1" applyAlignment="1">
      <alignment horizontal="center" wrapText="1"/>
    </xf>
    <xf numFmtId="4" fontId="27" fillId="0" borderId="1" xfId="2" applyNumberFormat="1" applyFont="1" applyFill="1" applyBorder="1" applyAlignment="1">
      <alignment vertical="center"/>
    </xf>
    <xf numFmtId="0" fontId="25" fillId="13" borderId="1" xfId="2" applyFont="1" applyFill="1" applyBorder="1" applyAlignment="1">
      <alignment horizontal="left" wrapText="1"/>
    </xf>
    <xf numFmtId="0" fontId="25" fillId="13" borderId="1" xfId="2" applyFont="1" applyFill="1" applyBorder="1" applyAlignment="1">
      <alignment horizontal="center" wrapText="1"/>
    </xf>
    <xf numFmtId="1" fontId="24" fillId="14" borderId="1" xfId="0" applyNumberFormat="1" applyFont="1" applyFill="1" applyBorder="1" applyAlignment="1">
      <alignment horizontal="right"/>
    </xf>
    <xf numFmtId="49" fontId="24" fillId="14" borderId="1" xfId="0" applyNumberFormat="1" applyFont="1" applyFill="1" applyBorder="1" applyAlignment="1">
      <alignment horizontal="left" vertical="center"/>
    </xf>
    <xf numFmtId="0" fontId="32" fillId="10" borderId="1" xfId="2" applyFont="1" applyFill="1" applyBorder="1" applyAlignment="1">
      <alignment horizontal="left" wrapText="1"/>
    </xf>
    <xf numFmtId="0" fontId="32" fillId="10" borderId="1" xfId="2" applyFont="1" applyFill="1" applyBorder="1" applyAlignment="1">
      <alignment horizontal="center" wrapText="1"/>
    </xf>
    <xf numFmtId="4" fontId="27" fillId="10" borderId="1" xfId="2" applyNumberFormat="1" applyFont="1" applyFill="1" applyBorder="1" applyAlignment="1">
      <alignment vertical="center"/>
    </xf>
    <xf numFmtId="1" fontId="24" fillId="13" borderId="1" xfId="0" applyNumberFormat="1" applyFont="1" applyFill="1" applyBorder="1" applyAlignment="1">
      <alignment horizontal="right"/>
    </xf>
    <xf numFmtId="1" fontId="24" fillId="13" borderId="1" xfId="0" applyNumberFormat="1" applyFont="1" applyFill="1" applyBorder="1" applyAlignment="1">
      <alignment horizontal="left" vertical="center"/>
    </xf>
    <xf numFmtId="49" fontId="24" fillId="16" borderId="1" xfId="0" applyNumberFormat="1" applyFont="1" applyFill="1" applyBorder="1" applyAlignment="1">
      <alignment horizontal="left" vertical="center"/>
    </xf>
    <xf numFmtId="0" fontId="32" fillId="16" borderId="1" xfId="2" applyFont="1" applyFill="1" applyBorder="1" applyAlignment="1">
      <alignment horizontal="left" wrapText="1"/>
    </xf>
    <xf numFmtId="0" fontId="32" fillId="16" borderId="1" xfId="2" applyFont="1" applyFill="1" applyBorder="1" applyAlignment="1">
      <alignment horizontal="center" wrapText="1"/>
    </xf>
    <xf numFmtId="4" fontId="26" fillId="17" borderId="1" xfId="2" applyNumberFormat="1" applyFont="1" applyFill="1" applyBorder="1" applyAlignment="1">
      <alignment vertical="center"/>
    </xf>
    <xf numFmtId="1" fontId="31" fillId="13" borderId="1" xfId="0" applyNumberFormat="1" applyFont="1" applyFill="1" applyBorder="1" applyAlignment="1">
      <alignment horizontal="right"/>
    </xf>
    <xf numFmtId="0" fontId="32" fillId="0" borderId="1" xfId="2" applyFont="1" applyFill="1" applyBorder="1" applyAlignment="1">
      <alignment horizontal="left" wrapText="1"/>
    </xf>
    <xf numFmtId="0" fontId="32" fillId="0" borderId="1" xfId="2" applyFont="1" applyFill="1" applyBorder="1" applyAlignment="1">
      <alignment horizontal="center" wrapText="1"/>
    </xf>
    <xf numFmtId="1" fontId="31" fillId="10" borderId="1" xfId="0" applyNumberFormat="1" applyFont="1" applyFill="1" applyBorder="1" applyAlignment="1">
      <alignment horizontal="right"/>
    </xf>
    <xf numFmtId="1" fontId="31" fillId="10" borderId="1" xfId="0" applyNumberFormat="1" applyFont="1" applyFill="1" applyBorder="1" applyAlignment="1">
      <alignment horizontal="left" vertical="center"/>
    </xf>
    <xf numFmtId="49" fontId="31" fillId="18" borderId="1" xfId="0" applyNumberFormat="1" applyFont="1" applyFill="1" applyBorder="1" applyAlignment="1">
      <alignment horizontal="left" vertical="center"/>
    </xf>
    <xf numFmtId="0" fontId="32" fillId="18" borderId="1" xfId="2" applyFont="1" applyFill="1" applyBorder="1" applyAlignment="1">
      <alignment horizontal="left" wrapText="1"/>
    </xf>
    <xf numFmtId="0" fontId="32" fillId="18" borderId="1" xfId="2" applyFont="1" applyFill="1" applyBorder="1" applyAlignment="1">
      <alignment horizontal="center" wrapText="1"/>
    </xf>
    <xf numFmtId="4" fontId="26" fillId="18" borderId="1" xfId="2" applyNumberFormat="1" applyFont="1" applyFill="1" applyBorder="1" applyAlignment="1">
      <alignment vertical="center"/>
    </xf>
    <xf numFmtId="0" fontId="0" fillId="10" borderId="0" xfId="0" applyFill="1" applyBorder="1"/>
    <xf numFmtId="0" fontId="36" fillId="13" borderId="1" xfId="2" applyFont="1" applyFill="1" applyBorder="1" applyAlignment="1">
      <alignment horizontal="right" wrapText="1"/>
    </xf>
    <xf numFmtId="0" fontId="36" fillId="13" borderId="1" xfId="2" applyFont="1" applyFill="1" applyBorder="1" applyAlignment="1">
      <alignment horizontal="center" wrapText="1"/>
    </xf>
    <xf numFmtId="1" fontId="24" fillId="10" borderId="1" xfId="0" applyNumberFormat="1" applyFont="1" applyFill="1" applyBorder="1" applyAlignment="1">
      <alignment horizontal="right"/>
    </xf>
    <xf numFmtId="1" fontId="24" fillId="10" borderId="1" xfId="0" applyNumberFormat="1" applyFont="1" applyFill="1" applyBorder="1" applyAlignment="1">
      <alignment horizontal="left" vertical="center"/>
    </xf>
    <xf numFmtId="49" fontId="24" fillId="18" borderId="1" xfId="0" applyNumberFormat="1" applyFont="1" applyFill="1" applyBorder="1" applyAlignment="1">
      <alignment horizontal="left" vertical="center"/>
    </xf>
    <xf numFmtId="0" fontId="36" fillId="18" borderId="1" xfId="2" applyFont="1" applyFill="1" applyBorder="1" applyAlignment="1">
      <alignment horizontal="left" wrapText="1"/>
    </xf>
    <xf numFmtId="0" fontId="36" fillId="18" borderId="1" xfId="2" applyFont="1" applyFill="1" applyBorder="1" applyAlignment="1">
      <alignment horizontal="center" wrapText="1"/>
    </xf>
    <xf numFmtId="4" fontId="27" fillId="19" borderId="1" xfId="2" applyNumberFormat="1" applyFont="1" applyFill="1" applyBorder="1" applyAlignment="1">
      <alignment vertical="center"/>
    </xf>
    <xf numFmtId="0" fontId="36" fillId="13" borderId="1" xfId="2" applyFont="1" applyFill="1" applyBorder="1" applyAlignment="1">
      <alignment horizontal="left" wrapText="1"/>
    </xf>
    <xf numFmtId="4" fontId="37" fillId="4" borderId="1" xfId="2" applyNumberFormat="1" applyFont="1" applyFill="1" applyBorder="1" applyAlignment="1">
      <alignment vertical="center"/>
    </xf>
    <xf numFmtId="0" fontId="36" fillId="0" borderId="1" xfId="2" applyFont="1" applyFill="1" applyBorder="1" applyAlignment="1">
      <alignment horizontal="left" wrapText="1"/>
    </xf>
    <xf numFmtId="49" fontId="24" fillId="13" borderId="1" xfId="0" applyNumberFormat="1" applyFont="1" applyFill="1" applyBorder="1" applyAlignment="1">
      <alignment horizontal="left" vertical="center"/>
    </xf>
    <xf numFmtId="0" fontId="38" fillId="20" borderId="1" xfId="2" applyFont="1" applyFill="1" applyBorder="1" applyAlignment="1">
      <alignment horizontal="left" wrapText="1"/>
    </xf>
    <xf numFmtId="0" fontId="39" fillId="0" borderId="1" xfId="2" applyFont="1" applyFill="1" applyBorder="1" applyAlignment="1">
      <alignment horizontal="left" wrapText="1"/>
    </xf>
    <xf numFmtId="0" fontId="0" fillId="13" borderId="0" xfId="0" applyFill="1" applyBorder="1"/>
    <xf numFmtId="0" fontId="40" fillId="19" borderId="1" xfId="2" applyFont="1" applyFill="1" applyBorder="1" applyAlignment="1">
      <alignment horizontal="left" wrapText="1"/>
    </xf>
    <xf numFmtId="0" fontId="41" fillId="0" borderId="1" xfId="2" applyFont="1" applyFill="1" applyBorder="1" applyAlignment="1">
      <alignment horizontal="center" wrapText="1"/>
    </xf>
    <xf numFmtId="0" fontId="32" fillId="21" borderId="1" xfId="2" applyFont="1" applyFill="1" applyBorder="1" applyAlignment="1">
      <alignment horizontal="left" wrapText="1"/>
    </xf>
    <xf numFmtId="0" fontId="19" fillId="0" borderId="1" xfId="2" applyFont="1" applyFill="1" applyBorder="1" applyAlignment="1">
      <alignment horizontal="left" wrapText="1"/>
    </xf>
    <xf numFmtId="0" fontId="19" fillId="0" borderId="1" xfId="2" applyFont="1" applyFill="1" applyBorder="1" applyAlignment="1">
      <alignment horizontal="center" wrapText="1"/>
    </xf>
    <xf numFmtId="0" fontId="35" fillId="0" borderId="1" xfId="2" applyFont="1" applyFill="1" applyBorder="1" applyAlignment="1">
      <alignment horizontal="left" wrapText="1"/>
    </xf>
    <xf numFmtId="0" fontId="41" fillId="13" borderId="1" xfId="2" applyFont="1" applyFill="1" applyBorder="1" applyAlignment="1">
      <alignment horizontal="center" wrapText="1"/>
    </xf>
    <xf numFmtId="0" fontId="42" fillId="22" borderId="1" xfId="2" applyFont="1" applyFill="1" applyBorder="1" applyAlignment="1">
      <alignment horizontal="left" wrapText="1"/>
    </xf>
    <xf numFmtId="0" fontId="0" fillId="23" borderId="0" xfId="0" applyFill="1" applyBorder="1"/>
    <xf numFmtId="0" fontId="36" fillId="0" borderId="1" xfId="2" applyFont="1" applyFill="1" applyBorder="1" applyAlignment="1">
      <alignment horizontal="center" wrapText="1"/>
    </xf>
    <xf numFmtId="0" fontId="39" fillId="13" borderId="1" xfId="2" applyFont="1" applyFill="1" applyBorder="1" applyAlignment="1">
      <alignment horizontal="left" wrapText="1"/>
    </xf>
    <xf numFmtId="1" fontId="24" fillId="14" borderId="1" xfId="0" applyNumberFormat="1" applyFont="1" applyFill="1" applyBorder="1" applyAlignment="1"/>
    <xf numFmtId="49" fontId="33" fillId="14" borderId="1" xfId="2" applyNumberFormat="1" applyFont="1" applyFill="1" applyBorder="1" applyAlignment="1">
      <alignment horizontal="left" wrapText="1"/>
    </xf>
    <xf numFmtId="49" fontId="33" fillId="14" borderId="1" xfId="2" applyNumberFormat="1" applyFont="1" applyFill="1" applyBorder="1" applyAlignment="1">
      <alignment horizontal="center" wrapText="1"/>
    </xf>
    <xf numFmtId="0" fontId="39" fillId="0" borderId="1" xfId="2" applyFont="1" applyFill="1" applyBorder="1" applyAlignment="1">
      <alignment horizontal="center" wrapText="1"/>
    </xf>
    <xf numFmtId="0" fontId="32" fillId="24" borderId="1" xfId="2" applyFont="1" applyFill="1" applyBorder="1" applyAlignment="1">
      <alignment horizontal="left" wrapText="1"/>
    </xf>
    <xf numFmtId="0" fontId="39" fillId="15" borderId="1" xfId="2" applyFont="1" applyFill="1" applyBorder="1" applyAlignment="1">
      <alignment horizontal="left" wrapText="1"/>
    </xf>
    <xf numFmtId="0" fontId="43" fillId="0" borderId="1" xfId="2" applyFont="1" applyFill="1" applyBorder="1" applyAlignment="1">
      <alignment horizontal="left" wrapText="1"/>
    </xf>
    <xf numFmtId="0" fontId="44" fillId="0" borderId="1" xfId="2" applyFont="1" applyFill="1" applyBorder="1" applyAlignment="1">
      <alignment horizontal="left" wrapText="1"/>
    </xf>
    <xf numFmtId="0" fontId="44" fillId="0" borderId="1" xfId="2" applyFont="1" applyFill="1" applyBorder="1" applyAlignment="1">
      <alignment horizontal="center" wrapText="1"/>
    </xf>
    <xf numFmtId="0" fontId="45" fillId="0" borderId="1" xfId="2" applyFont="1" applyFill="1" applyBorder="1" applyAlignment="1">
      <alignment horizontal="left" wrapText="1"/>
    </xf>
    <xf numFmtId="0" fontId="45" fillId="0" borderId="1" xfId="2" applyFont="1" applyFill="1" applyBorder="1" applyAlignment="1">
      <alignment horizontal="center" wrapText="1"/>
    </xf>
    <xf numFmtId="0" fontId="46" fillId="0" borderId="1" xfId="2" applyFont="1" applyFill="1" applyBorder="1" applyAlignment="1">
      <alignment horizontal="left" wrapText="1"/>
    </xf>
    <xf numFmtId="0" fontId="46" fillId="0" borderId="1" xfId="2" applyFont="1" applyFill="1" applyBorder="1" applyAlignment="1">
      <alignment horizontal="center" wrapText="1"/>
    </xf>
    <xf numFmtId="0" fontId="32" fillId="7" borderId="1" xfId="2" applyFont="1" applyFill="1" applyBorder="1" applyAlignment="1">
      <alignment horizontal="left" wrapText="1"/>
    </xf>
    <xf numFmtId="1" fontId="24" fillId="14" borderId="1" xfId="0" applyNumberFormat="1" applyFont="1" applyFill="1" applyBorder="1" applyAlignment="1">
      <alignment vertical="center"/>
    </xf>
    <xf numFmtId="0" fontId="25" fillId="10" borderId="1" xfId="2" applyFont="1" applyFill="1" applyBorder="1" applyAlignment="1">
      <alignment horizontal="left" wrapText="1"/>
    </xf>
    <xf numFmtId="0" fontId="25" fillId="10" borderId="1" xfId="2" applyFont="1" applyFill="1" applyBorder="1" applyAlignment="1">
      <alignment horizontal="center" wrapText="1"/>
    </xf>
    <xf numFmtId="49" fontId="24" fillId="14" borderId="1" xfId="0" applyNumberFormat="1" applyFont="1" applyFill="1" applyBorder="1" applyAlignment="1">
      <alignment vertical="center" wrapText="1"/>
    </xf>
    <xf numFmtId="49" fontId="24" fillId="14" borderId="1" xfId="0" applyNumberFormat="1" applyFont="1" applyFill="1" applyBorder="1" applyAlignment="1">
      <alignment horizontal="center" vertical="center" wrapText="1"/>
    </xf>
    <xf numFmtId="49" fontId="25" fillId="14" borderId="1" xfId="2" applyNumberFormat="1" applyFont="1" applyFill="1" applyBorder="1" applyAlignment="1">
      <alignment horizontal="left" wrapText="1"/>
    </xf>
    <xf numFmtId="49" fontId="25" fillId="14" borderId="1" xfId="2" applyNumberFormat="1" applyFont="1" applyFill="1" applyBorder="1" applyAlignment="1">
      <alignment horizontal="center" wrapText="1"/>
    </xf>
    <xf numFmtId="0" fontId="32" fillId="19" borderId="1" xfId="2" applyFont="1" applyFill="1" applyBorder="1" applyAlignment="1">
      <alignment horizontal="left" wrapText="1"/>
    </xf>
    <xf numFmtId="49" fontId="25" fillId="8" borderId="1" xfId="2" applyNumberFormat="1" applyFont="1" applyFill="1" applyBorder="1" applyAlignment="1">
      <alignment horizontal="left" wrapText="1"/>
    </xf>
    <xf numFmtId="49" fontId="25" fillId="8" borderId="1" xfId="2" applyNumberFormat="1" applyFont="1" applyFill="1" applyBorder="1" applyAlignment="1">
      <alignment horizontal="center" wrapText="1"/>
    </xf>
    <xf numFmtId="1" fontId="24" fillId="25" borderId="1" xfId="0" applyNumberFormat="1" applyFont="1" applyFill="1" applyBorder="1"/>
    <xf numFmtId="1" fontId="24" fillId="25" borderId="1" xfId="0" applyNumberFormat="1" applyFont="1" applyFill="1" applyBorder="1" applyAlignment="1">
      <alignment vertical="center"/>
    </xf>
    <xf numFmtId="49" fontId="33" fillId="25" borderId="1" xfId="2" applyNumberFormat="1" applyFont="1" applyFill="1" applyBorder="1" applyAlignment="1">
      <alignment horizontal="left" wrapText="1"/>
    </xf>
    <xf numFmtId="49" fontId="33" fillId="25" borderId="1" xfId="2" applyNumberFormat="1" applyFont="1" applyFill="1" applyBorder="1" applyAlignment="1">
      <alignment horizontal="center" wrapText="1"/>
    </xf>
    <xf numFmtId="4" fontId="26" fillId="25" borderId="1" xfId="2" applyNumberFormat="1" applyFont="1" applyFill="1" applyBorder="1" applyAlignment="1">
      <alignment vertical="center"/>
    </xf>
    <xf numFmtId="1" fontId="31" fillId="13" borderId="1" xfId="0" applyNumberFormat="1" applyFont="1" applyFill="1" applyBorder="1"/>
    <xf numFmtId="0" fontId="44" fillId="13" borderId="1" xfId="2" applyFont="1" applyFill="1" applyBorder="1" applyAlignment="1">
      <alignment horizontal="left" wrapText="1"/>
    </xf>
    <xf numFmtId="0" fontId="47" fillId="21" borderId="1" xfId="2" applyFont="1" applyFill="1" applyBorder="1" applyAlignment="1">
      <alignment horizontal="left" wrapText="1"/>
    </xf>
    <xf numFmtId="1" fontId="31" fillId="0" borderId="1" xfId="0" applyNumberFormat="1" applyFont="1" applyFill="1" applyBorder="1"/>
    <xf numFmtId="1" fontId="31" fillId="0" borderId="1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left" vertical="center"/>
    </xf>
    <xf numFmtId="1" fontId="24" fillId="25" borderId="1" xfId="0" applyNumberFormat="1" applyFont="1" applyFill="1" applyBorder="1" applyAlignment="1">
      <alignment horizontal="left" vertical="center"/>
    </xf>
    <xf numFmtId="1" fontId="24" fillId="26" borderId="1" xfId="0" applyNumberFormat="1" applyFont="1" applyFill="1" applyBorder="1" applyAlignment="1">
      <alignment horizontal="left"/>
    </xf>
    <xf numFmtId="1" fontId="24" fillId="26" borderId="1" xfId="0" applyNumberFormat="1" applyFont="1" applyFill="1" applyBorder="1" applyAlignment="1">
      <alignment horizontal="left" vertical="center"/>
    </xf>
    <xf numFmtId="49" fontId="31" fillId="13" borderId="1" xfId="0" applyNumberFormat="1" applyFont="1" applyFill="1" applyBorder="1" applyAlignment="1">
      <alignment horizontal="center" vertical="center"/>
    </xf>
    <xf numFmtId="0" fontId="36" fillId="13" borderId="1" xfId="2" applyFont="1" applyFill="1" applyBorder="1" applyAlignment="1">
      <alignment wrapText="1"/>
    </xf>
    <xf numFmtId="4" fontId="26" fillId="4" borderId="1" xfId="2" applyNumberFormat="1" applyFont="1" applyFill="1" applyBorder="1" applyAlignment="1">
      <alignment vertical="center"/>
    </xf>
    <xf numFmtId="0" fontId="28" fillId="13" borderId="0" xfId="0" applyFont="1" applyFill="1" applyBorder="1"/>
    <xf numFmtId="1" fontId="24" fillId="26" borderId="1" xfId="0" applyNumberFormat="1" applyFont="1" applyFill="1" applyBorder="1"/>
    <xf numFmtId="0" fontId="41" fillId="13" borderId="1" xfId="2" applyFont="1" applyFill="1" applyBorder="1" applyAlignment="1">
      <alignment wrapText="1"/>
    </xf>
    <xf numFmtId="0" fontId="41" fillId="13" borderId="1" xfId="2" applyFont="1" applyFill="1" applyBorder="1" applyAlignment="1">
      <alignment horizontal="left" wrapText="1"/>
    </xf>
    <xf numFmtId="1" fontId="24" fillId="13" borderId="1" xfId="0" applyNumberFormat="1" applyFont="1" applyFill="1" applyBorder="1" applyAlignment="1">
      <alignment horizontal="left"/>
    </xf>
    <xf numFmtId="0" fontId="36" fillId="16" borderId="1" xfId="2" applyFont="1" applyFill="1" applyBorder="1" applyAlignment="1">
      <alignment horizontal="left" wrapText="1"/>
    </xf>
    <xf numFmtId="0" fontId="36" fillId="16" borderId="1" xfId="2" applyFont="1" applyFill="1" applyBorder="1" applyAlignment="1">
      <alignment horizontal="center" wrapText="1"/>
    </xf>
    <xf numFmtId="0" fontId="41" fillId="16" borderId="1" xfId="2" applyFont="1" applyFill="1" applyBorder="1" applyAlignment="1">
      <alignment horizontal="left" wrapText="1"/>
    </xf>
    <xf numFmtId="0" fontId="41" fillId="16" borderId="1" xfId="2" applyFont="1" applyFill="1" applyBorder="1" applyAlignment="1">
      <alignment horizontal="center" wrapText="1"/>
    </xf>
    <xf numFmtId="4" fontId="27" fillId="4" borderId="1" xfId="2" applyNumberFormat="1" applyFont="1" applyFill="1" applyBorder="1" applyAlignment="1" applyProtection="1">
      <alignment vertical="center"/>
    </xf>
    <xf numFmtId="0" fontId="48" fillId="13" borderId="1" xfId="2" applyFont="1" applyFill="1" applyBorder="1" applyAlignment="1">
      <alignment horizontal="left" wrapText="1"/>
    </xf>
    <xf numFmtId="0" fontId="48" fillId="13" borderId="1" xfId="2" applyFont="1" applyFill="1" applyBorder="1" applyAlignment="1">
      <alignment horizontal="center" wrapText="1"/>
    </xf>
    <xf numFmtId="1" fontId="31" fillId="13" borderId="1" xfId="0" applyNumberFormat="1" applyFont="1" applyFill="1" applyBorder="1" applyAlignment="1">
      <alignment horizontal="center" vertical="center"/>
    </xf>
    <xf numFmtId="0" fontId="32" fillId="22" borderId="1" xfId="2" applyFont="1" applyFill="1" applyBorder="1" applyAlignment="1">
      <alignment horizontal="left" wrapText="1"/>
    </xf>
    <xf numFmtId="0" fontId="32" fillId="27" borderId="1" xfId="2" applyFont="1" applyFill="1" applyBorder="1" applyAlignment="1">
      <alignment horizontal="left" wrapText="1"/>
    </xf>
    <xf numFmtId="0" fontId="47" fillId="28" borderId="1" xfId="2" applyFont="1" applyFill="1" applyBorder="1" applyAlignment="1">
      <alignment horizontal="left" wrapText="1"/>
    </xf>
    <xf numFmtId="0" fontId="32" fillId="13" borderId="1" xfId="2" applyFont="1" applyFill="1" applyBorder="1" applyAlignment="1">
      <alignment wrapText="1"/>
    </xf>
    <xf numFmtId="0" fontId="32" fillId="29" borderId="1" xfId="2" applyFont="1" applyFill="1" applyBorder="1" applyAlignment="1">
      <alignment horizontal="left" wrapText="1"/>
    </xf>
    <xf numFmtId="0" fontId="32" fillId="29" borderId="1" xfId="2" applyFont="1" applyFill="1" applyBorder="1" applyAlignment="1">
      <alignment horizontal="center" wrapText="1"/>
    </xf>
    <xf numFmtId="0" fontId="49" fillId="13" borderId="1" xfId="2" applyFont="1" applyFill="1" applyBorder="1" applyAlignment="1">
      <alignment horizontal="left" wrapText="1"/>
    </xf>
    <xf numFmtId="0" fontId="49" fillId="13" borderId="1" xfId="2" applyFont="1" applyFill="1" applyBorder="1" applyAlignment="1">
      <alignment horizontal="center" wrapText="1"/>
    </xf>
    <xf numFmtId="1" fontId="31" fillId="13" borderId="1" xfId="0" applyNumberFormat="1" applyFont="1" applyFill="1" applyBorder="1" applyAlignment="1">
      <alignment horizontal="left"/>
    </xf>
    <xf numFmtId="0" fontId="50" fillId="0" borderId="1" xfId="2" applyFont="1" applyFill="1" applyBorder="1" applyAlignment="1">
      <alignment horizontal="left" wrapText="1"/>
    </xf>
    <xf numFmtId="0" fontId="50" fillId="0" borderId="1" xfId="2" applyFont="1" applyFill="1" applyBorder="1" applyAlignment="1">
      <alignment horizontal="center" wrapText="1"/>
    </xf>
    <xf numFmtId="0" fontId="41" fillId="0" borderId="1" xfId="2" applyFont="1" applyFill="1" applyBorder="1" applyAlignment="1">
      <alignment horizontal="left" wrapText="1"/>
    </xf>
    <xf numFmtId="0" fontId="0" fillId="0" borderId="0" xfId="0" applyFont="1" applyFill="1" applyBorder="1"/>
    <xf numFmtId="0" fontId="0" fillId="10" borderId="0" xfId="0" applyFont="1" applyFill="1" applyBorder="1"/>
    <xf numFmtId="1" fontId="51" fillId="10" borderId="0" xfId="0" applyNumberFormat="1" applyFont="1" applyFill="1" applyBorder="1" applyAlignment="1">
      <alignment horizontal="right"/>
    </xf>
    <xf numFmtId="0" fontId="52" fillId="0" borderId="1" xfId="0" applyFont="1" applyBorder="1" applyAlignment="1">
      <alignment horizontal="right" vertical="center" wrapText="1"/>
    </xf>
    <xf numFmtId="0" fontId="52" fillId="0" borderId="1" xfId="0" applyFont="1" applyBorder="1" applyAlignment="1">
      <alignment horizontal="center" wrapText="1"/>
    </xf>
    <xf numFmtId="4" fontId="27" fillId="13" borderId="1" xfId="2" applyNumberFormat="1" applyFont="1" applyFill="1" applyBorder="1" applyAlignment="1">
      <alignment vertical="center"/>
    </xf>
    <xf numFmtId="0" fontId="8" fillId="10" borderId="0" xfId="0" applyFont="1" applyFill="1" applyBorder="1"/>
    <xf numFmtId="0" fontId="52" fillId="0" borderId="1" xfId="0" applyFont="1" applyBorder="1" applyAlignment="1">
      <alignment horizontal="center"/>
    </xf>
    <xf numFmtId="164" fontId="8" fillId="10" borderId="0" xfId="0" applyNumberFormat="1" applyFont="1" applyFill="1" applyBorder="1"/>
    <xf numFmtId="4" fontId="53" fillId="13" borderId="1" xfId="2" applyNumberFormat="1" applyFont="1" applyFill="1" applyBorder="1" applyAlignment="1">
      <alignment vertical="center"/>
    </xf>
    <xf numFmtId="1" fontId="31" fillId="0" borderId="0" xfId="0" applyNumberFormat="1" applyFont="1" applyBorder="1"/>
    <xf numFmtId="1" fontId="31" fillId="0" borderId="0" xfId="0" applyNumberFormat="1" applyFont="1" applyBorder="1" applyAlignment="1">
      <alignment horizontal="left" vertical="center"/>
    </xf>
    <xf numFmtId="49" fontId="31" fillId="0" borderId="0" xfId="0" applyNumberFormat="1" applyFont="1" applyBorder="1" applyAlignment="1">
      <alignment horizontal="left" vertical="center"/>
    </xf>
    <xf numFmtId="4" fontId="27" fillId="13" borderId="0" xfId="2" applyNumberFormat="1" applyFont="1" applyFill="1" applyBorder="1" applyAlignment="1">
      <alignment vertical="center"/>
    </xf>
    <xf numFmtId="4" fontId="54" fillId="13" borderId="0" xfId="2" applyNumberFormat="1" applyFont="1" applyFill="1" applyBorder="1" applyAlignment="1">
      <alignment vertical="center"/>
    </xf>
    <xf numFmtId="4" fontId="52" fillId="0" borderId="1" xfId="0" applyNumberFormat="1" applyFont="1" applyBorder="1" applyAlignment="1">
      <alignment horizontal="right" wrapText="1"/>
    </xf>
    <xf numFmtId="4" fontId="52" fillId="0" borderId="1" xfId="0" applyNumberFormat="1" applyFont="1" applyBorder="1" applyAlignment="1">
      <alignment horizontal="center" wrapText="1"/>
    </xf>
    <xf numFmtId="4" fontId="5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4" fontId="0" fillId="0" borderId="0" xfId="0" applyNumberFormat="1" applyBorder="1" applyAlignment="1">
      <alignment horizontal="left" vertical="center"/>
    </xf>
    <xf numFmtId="4" fontId="55" fillId="19" borderId="1" xfId="0" applyNumberFormat="1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24" fillId="19" borderId="1" xfId="0" applyFont="1" applyFill="1" applyBorder="1" applyAlignment="1">
      <alignment vertical="center"/>
    </xf>
    <xf numFmtId="4" fontId="24" fillId="19" borderId="1" xfId="0" applyNumberFormat="1" applyFont="1" applyFill="1" applyBorder="1" applyAlignment="1">
      <alignment vertical="center"/>
    </xf>
    <xf numFmtId="4" fontId="0" fillId="0" borderId="0" xfId="0" applyNumberFormat="1" applyFill="1" applyBorder="1"/>
    <xf numFmtId="3" fontId="28" fillId="0" borderId="0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left" wrapText="1"/>
    </xf>
    <xf numFmtId="4" fontId="2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7" fillId="0" borderId="0" xfId="0" applyFont="1" applyBorder="1"/>
    <xf numFmtId="0" fontId="52" fillId="19" borderId="1" xfId="0" applyFont="1" applyFill="1" applyBorder="1" applyAlignment="1">
      <alignment horizontal="center"/>
    </xf>
    <xf numFmtId="0" fontId="52" fillId="19" borderId="1" xfId="0" applyFont="1" applyFill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4" fontId="0" fillId="0" borderId="0" xfId="0" applyNumberFormat="1" applyBorder="1" applyAlignment="1">
      <alignment horizontal="center" vertical="center"/>
    </xf>
    <xf numFmtId="3" fontId="0" fillId="0" borderId="0" xfId="0" applyNumberFormat="1" applyBorder="1"/>
    <xf numFmtId="0" fontId="0" fillId="0" borderId="0" xfId="0" applyBorder="1" applyAlignment="1">
      <alignment horizontal="right" wrapText="1"/>
    </xf>
    <xf numFmtId="4" fontId="57" fillId="0" borderId="0" xfId="0" applyNumberFormat="1" applyFont="1" applyBorder="1"/>
    <xf numFmtId="0" fontId="0" fillId="0" borderId="0" xfId="0" applyFont="1" applyBorder="1" applyAlignment="1">
      <alignment horizontal="right" wrapText="1"/>
    </xf>
    <xf numFmtId="0" fontId="0" fillId="30" borderId="0" xfId="0" applyFont="1" applyFill="1" applyBorder="1" applyAlignment="1">
      <alignment horizontal="center" wrapText="1"/>
    </xf>
    <xf numFmtId="4" fontId="0" fillId="3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0" fontId="0" fillId="19" borderId="0" xfId="0" applyFont="1" applyFill="1" applyBorder="1" applyAlignment="1">
      <alignment horizontal="center" wrapText="1"/>
    </xf>
    <xf numFmtId="3" fontId="0" fillId="19" borderId="0" xfId="0" applyNumberFormat="1" applyFill="1" applyBorder="1" applyAlignment="1">
      <alignment horizontal="center" vertical="center"/>
    </xf>
    <xf numFmtId="1" fontId="51" fillId="10" borderId="4" xfId="0" applyNumberFormat="1" applyFont="1" applyFill="1" applyBorder="1" applyAlignment="1">
      <alignment horizontal="center"/>
    </xf>
    <xf numFmtId="1" fontId="51" fillId="10" borderId="10" xfId="0" applyNumberFormat="1" applyFont="1" applyFill="1" applyBorder="1" applyAlignment="1">
      <alignment horizontal="center"/>
    </xf>
    <xf numFmtId="1" fontId="51" fillId="10" borderId="5" xfId="0" applyNumberFormat="1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3" fontId="12" fillId="4" borderId="6" xfId="0" applyNumberFormat="1" applyFont="1" applyFill="1" applyBorder="1" applyAlignment="1">
      <alignment horizontal="center" vertical="center" wrapText="1"/>
    </xf>
    <xf numFmtId="3" fontId="12" fillId="4" borderId="9" xfId="0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27">
    <cellStyle name="Excel Built-in Normal" xfId="3"/>
    <cellStyle name="Excel Built-in Normal 2" xfId="4"/>
    <cellStyle name="Обычный" xfId="0" builtinId="0"/>
    <cellStyle name="Обычный 10" xfId="5"/>
    <cellStyle name="Обычный 2" xfId="2"/>
    <cellStyle name="Обычный 2 2" xfId="6"/>
    <cellStyle name="Обычный 2 2 2" xfId="7"/>
    <cellStyle name="Обычный 2 3" xfId="8"/>
    <cellStyle name="Обычный 3" xfId="9"/>
    <cellStyle name="Обычный 3 2" xfId="10"/>
    <cellStyle name="Обычный 3 2 2" xfId="11"/>
    <cellStyle name="Обычный 3 3" xfId="12"/>
    <cellStyle name="Обычный 4" xfId="13"/>
    <cellStyle name="Обычный 4 2" xfId="14"/>
    <cellStyle name="Обычный 4 3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Процентный 2" xfId="21"/>
    <cellStyle name="Процентный 3" xfId="22"/>
    <cellStyle name="Процентный 4" xfId="23"/>
    <cellStyle name="Финансовый" xfId="1" builtinId="3"/>
    <cellStyle name="Финансовый 2" xfId="24"/>
    <cellStyle name="Финансовый 2 2" xfId="25"/>
    <cellStyle name="Финансовый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o-01360405\Post\2025\&#1040;&#1057;&#1057;&#1048;&#1043;&#1053;&#1054;&#1042;&#1040;&#1053;&#1048;&#1071;%202025\&#1057;&#1086;&#1074;&#1077;&#1090;&#1089;&#1082;&#1080;&#1081;\&#1055;&#1077;&#1088;&#1074;&#1086;&#1085;&#1072;&#1095;&#1072;&#1083;&#1100;&#1085;&#1072;&#1103;%20&#1073;&#1072;&#1079;&#1072;\&#1076;&#1083;&#1103;%20&#1086;&#1090;&#1087;&#1088;&#1072;&#1074;&#1082;&#1080;%20&#1087;&#1088;&#1086;&#1077;&#1082;&#1090;\&#1057;&#1040;&#1044;&#1067;%20&#1073;&#1102;&#1076;&#1078;&#1077;&#1090;%20&#1085;&#1072;%202025%20&#1075;&#1086;&#1076;%20&#1055;&#1045;&#1056;&#10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АДЫ"/>
      <sheetName val="СВОД САДЫ б.у."/>
      <sheetName val="30"/>
      <sheetName val="45"/>
      <sheetName val="51"/>
      <sheetName val="54"/>
      <sheetName val="66"/>
      <sheetName val="137"/>
      <sheetName val="144"/>
      <sheetName val="148"/>
      <sheetName val="151"/>
      <sheetName val="163"/>
      <sheetName val="186"/>
      <sheetName val="200"/>
      <sheetName val="217"/>
      <sheetName val="218"/>
      <sheetName val="227"/>
      <sheetName val="247"/>
      <sheetName val="259"/>
      <sheetName val="282"/>
      <sheetName val="292"/>
      <sheetName val="303"/>
      <sheetName val="308"/>
      <sheetName val="309"/>
      <sheetName val="311"/>
      <sheetName val="315"/>
      <sheetName val="330"/>
      <sheetName val="СВОД САДЫ-а.у."/>
      <sheetName val="9"/>
      <sheetName val="11"/>
      <sheetName val="19"/>
      <sheetName val="25"/>
      <sheetName val="26"/>
      <sheetName val="43"/>
      <sheetName val="46"/>
      <sheetName val="55"/>
      <sheetName val="56"/>
      <sheetName val="57"/>
      <sheetName val="59"/>
      <sheetName val="71"/>
      <sheetName val="72"/>
      <sheetName val="73"/>
      <sheetName val="74"/>
      <sheetName val="75"/>
      <sheetName val="76"/>
      <sheetName val="89"/>
      <sheetName val="97"/>
      <sheetName val="98"/>
      <sheetName val="101"/>
      <sheetName val="106"/>
      <sheetName val="111"/>
      <sheetName val="333"/>
      <sheetName val="112"/>
      <sheetName val="140"/>
      <sheetName val="213"/>
      <sheetName val="244"/>
      <sheetName val="246"/>
      <sheetName val="277"/>
      <sheetName val="296"/>
      <sheetName val="300"/>
      <sheetName val="301"/>
      <sheetName val="316"/>
      <sheetName val="326"/>
      <sheetName val="329"/>
      <sheetName val="Новая сеть"/>
      <sheetName val="240 мест"/>
      <sheetName val="0210000610"/>
      <sheetName val="74080"/>
      <sheetName val="75880"/>
      <sheetName val="СВОД"/>
      <sheetName val="НЕ СТИРАТЬ!!!"/>
      <sheetName val="ОСТАТКИ 2023"/>
      <sheetName val="проверка Н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4">
          <cell r="B34">
            <v>5508602</v>
          </cell>
          <cell r="C34">
            <v>1663598</v>
          </cell>
        </row>
      </sheetData>
      <sheetData sheetId="67">
        <row r="34">
          <cell r="B34">
            <v>11674661</v>
          </cell>
          <cell r="C34">
            <v>3525748</v>
          </cell>
        </row>
      </sheetData>
      <sheetData sheetId="68">
        <row r="34">
          <cell r="B34">
            <v>19834390</v>
          </cell>
          <cell r="C34">
            <v>5989982</v>
          </cell>
        </row>
      </sheetData>
      <sheetData sheetId="69"/>
      <sheetData sheetId="70"/>
      <sheetData sheetId="71">
        <row r="10">
          <cell r="R10">
            <v>0</v>
          </cell>
        </row>
      </sheetData>
      <sheetData sheetId="72"/>
      <sheetData sheetId="7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_43">
    <tabColor rgb="FF00FFFF"/>
    <pageSetUpPr fitToPage="1"/>
  </sheetPr>
  <dimension ref="A1:DY357"/>
  <sheetViews>
    <sheetView tabSelected="1" view="pageBreakPreview" zoomScale="60" zoomScaleNormal="85" workbookViewId="0">
      <pane xSplit="6" ySplit="6" topLeftCell="G7" activePane="bottomRight" state="frozen"/>
      <selection activeCell="Q301" sqref="Q301"/>
      <selection pane="topRight" activeCell="Q301" sqref="Q301"/>
      <selection pane="bottomLeft" activeCell="Q301" sqref="Q301"/>
      <selection pane="bottomRight" activeCell="BL144" sqref="BL144"/>
    </sheetView>
  </sheetViews>
  <sheetFormatPr defaultColWidth="8.7109375" defaultRowHeight="19.5" x14ac:dyDescent="0.3"/>
  <cols>
    <col min="1" max="1" width="6.7109375" style="218" customWidth="1"/>
    <col min="2" max="2" width="6.7109375" style="219" customWidth="1"/>
    <col min="3" max="3" width="11.5703125" style="220" customWidth="1"/>
    <col min="4" max="4" width="8.140625" style="220" customWidth="1"/>
    <col min="5" max="5" width="58.140625" style="226" customWidth="1"/>
    <col min="6" max="6" width="11.28515625" style="227" customWidth="1"/>
    <col min="7" max="7" width="21.140625" style="230" customWidth="1"/>
    <col min="8" max="8" width="19.28515625" style="19" customWidth="1"/>
    <col min="9" max="9" width="18" style="230" customWidth="1"/>
    <col min="10" max="10" width="17.140625" style="19" customWidth="1"/>
    <col min="11" max="11" width="19.7109375" style="19" customWidth="1"/>
    <col min="12" max="12" width="14.28515625" style="19" customWidth="1"/>
    <col min="13" max="13" width="16.7109375" style="19" customWidth="1"/>
    <col min="14" max="14" width="16.85546875" style="19" customWidth="1"/>
    <col min="15" max="15" width="20" style="19" customWidth="1"/>
    <col min="16" max="16" width="17.85546875" style="19" customWidth="1"/>
    <col min="17" max="17" width="12.7109375" style="19" customWidth="1"/>
    <col min="18" max="18" width="28.28515625" style="19" customWidth="1"/>
    <col min="19" max="19" width="14.28515625" style="19" customWidth="1"/>
    <col min="20" max="20" width="15.42578125" style="19" customWidth="1"/>
    <col min="21" max="21" width="15.140625" style="19" customWidth="1"/>
    <col min="22" max="23" width="18.5703125" style="19" customWidth="1"/>
    <col min="24" max="24" width="19.28515625" style="19" customWidth="1"/>
    <col min="25" max="26" width="15.42578125" style="19" customWidth="1"/>
    <col min="27" max="27" width="21.7109375" style="19" customWidth="1"/>
    <col min="28" max="28" width="25.7109375" style="19" customWidth="1"/>
    <col min="29" max="29" width="15.42578125" style="19" customWidth="1"/>
    <col min="30" max="30" width="18.5703125" style="19" customWidth="1"/>
    <col min="31" max="31" width="20.140625" style="19" customWidth="1"/>
    <col min="32" max="32" width="15.42578125" style="19" customWidth="1"/>
    <col min="33" max="33" width="16.85546875" style="19" customWidth="1"/>
    <col min="34" max="46" width="15.42578125" style="19" customWidth="1"/>
    <col min="47" max="47" width="19.5703125" style="19" customWidth="1"/>
    <col min="48" max="48" width="18.5703125" style="19" customWidth="1"/>
    <col min="49" max="49" width="10.140625" style="20" customWidth="1"/>
    <col min="50" max="50" width="21.42578125" style="20" customWidth="1"/>
    <col min="51" max="51" width="21" style="20" customWidth="1"/>
    <col min="52" max="52" width="19.140625" style="20" customWidth="1"/>
    <col min="53" max="53" width="21.7109375" style="20" customWidth="1"/>
    <col min="54" max="54" width="24.42578125" style="22" customWidth="1"/>
    <col min="55" max="69" width="9.140625" style="20" customWidth="1"/>
    <col min="70" max="16384" width="8.7109375" style="20"/>
  </cols>
  <sheetData>
    <row r="1" spans="1:64" s="8" customFormat="1" ht="18" x14ac:dyDescent="0.25">
      <c r="A1" s="1"/>
      <c r="B1" s="1"/>
      <c r="C1" s="2"/>
      <c r="D1" s="3" t="s">
        <v>0</v>
      </c>
      <c r="E1" s="1"/>
      <c r="F1" s="4" t="s">
        <v>1</v>
      </c>
      <c r="G1" s="5">
        <v>12307453.93</v>
      </c>
      <c r="H1" s="6">
        <v>1050593.0900000001</v>
      </c>
      <c r="I1" s="7">
        <v>6573.57</v>
      </c>
      <c r="J1" s="7">
        <v>0</v>
      </c>
      <c r="K1" s="5">
        <v>5792105.6799999997</v>
      </c>
      <c r="M1" s="5">
        <v>0</v>
      </c>
      <c r="N1" s="7"/>
      <c r="O1" s="3"/>
      <c r="P1" s="3"/>
      <c r="Q1" s="3"/>
      <c r="R1" s="3"/>
      <c r="S1" s="3"/>
      <c r="T1" s="3"/>
      <c r="U1" s="3"/>
      <c r="V1" s="3" t="s">
        <v>1</v>
      </c>
      <c r="W1" s="5">
        <v>26256712.260000002</v>
      </c>
      <c r="X1" s="5">
        <v>15284049</v>
      </c>
      <c r="Y1" s="7">
        <v>125674.78</v>
      </c>
      <c r="Z1" s="7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64" s="15" customFormat="1" ht="18.75" x14ac:dyDescent="0.3">
      <c r="A2" s="9"/>
      <c r="B2" s="9"/>
      <c r="C2" s="10"/>
      <c r="D2" s="11" t="s">
        <v>2</v>
      </c>
      <c r="E2" s="9"/>
      <c r="F2" s="12"/>
      <c r="G2" s="13">
        <f>G1-G315</f>
        <v>-4.0000006556510925E-3</v>
      </c>
      <c r="H2" s="13">
        <f>H1-H315</f>
        <v>0</v>
      </c>
      <c r="I2" s="13">
        <f>I1-I315</f>
        <v>0</v>
      </c>
      <c r="J2" s="13">
        <f>J1-J315</f>
        <v>0</v>
      </c>
      <c r="K2" s="13">
        <f>K1-K315</f>
        <v>0</v>
      </c>
      <c r="L2" s="14"/>
      <c r="M2" s="13">
        <f>M1-M315</f>
        <v>0</v>
      </c>
      <c r="N2" s="13">
        <f>N1-N315</f>
        <v>0</v>
      </c>
      <c r="O2" s="11"/>
      <c r="P2" s="13" t="e">
        <f>G30-#REF!</f>
        <v>#REF!</v>
      </c>
      <c r="Q2" s="11"/>
      <c r="R2" s="11"/>
      <c r="S2" s="11"/>
      <c r="T2" s="11"/>
      <c r="U2" s="11"/>
      <c r="V2" s="14"/>
      <c r="W2" s="3">
        <f>W1-W315</f>
        <v>0</v>
      </c>
      <c r="X2" s="3">
        <f>X1-X315</f>
        <v>0</v>
      </c>
      <c r="Y2" s="3">
        <f>Y1-Y315</f>
        <v>0</v>
      </c>
      <c r="Z2" s="3">
        <f>Z1-Z315</f>
        <v>0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3" spans="1:64" ht="21" x14ac:dyDescent="0.35">
      <c r="A3" s="16" t="s">
        <v>3</v>
      </c>
      <c r="B3" s="16"/>
      <c r="C3" s="16"/>
      <c r="D3" s="16"/>
      <c r="E3" s="16"/>
      <c r="F3" s="16"/>
      <c r="G3" s="16"/>
      <c r="H3" s="17"/>
      <c r="I3" s="16"/>
      <c r="J3" s="17"/>
      <c r="K3" s="17"/>
      <c r="L3" s="18"/>
      <c r="M3" s="18"/>
      <c r="N3" s="17"/>
      <c r="O3" s="17"/>
      <c r="P3" s="17"/>
      <c r="Q3" s="17"/>
      <c r="R3" s="17"/>
      <c r="S3" s="17"/>
      <c r="T3" s="17"/>
      <c r="U3" s="17"/>
      <c r="BA3" s="21"/>
    </row>
    <row r="4" spans="1:64" ht="21" x14ac:dyDescent="0.35">
      <c r="A4" s="23"/>
      <c r="B4" s="23"/>
      <c r="C4" s="23"/>
      <c r="D4" s="23"/>
      <c r="E4" s="24">
        <v>2025</v>
      </c>
      <c r="F4" s="25"/>
      <c r="G4" s="26"/>
      <c r="I4" s="26"/>
    </row>
    <row r="5" spans="1:64" ht="67.5" customHeight="1" x14ac:dyDescent="0.3">
      <c r="A5" s="264" t="s">
        <v>4</v>
      </c>
      <c r="B5" s="265"/>
      <c r="C5" s="27"/>
      <c r="D5" s="27"/>
      <c r="E5" s="266" t="s">
        <v>5</v>
      </c>
      <c r="F5" s="28" t="s">
        <v>6</v>
      </c>
      <c r="G5" s="268" t="s">
        <v>7</v>
      </c>
      <c r="H5" s="256" t="s">
        <v>8</v>
      </c>
      <c r="I5" s="268" t="s">
        <v>9</v>
      </c>
      <c r="J5" s="256" t="s">
        <v>10</v>
      </c>
      <c r="K5" s="256" t="s">
        <v>11</v>
      </c>
      <c r="L5" s="258" t="s">
        <v>12</v>
      </c>
      <c r="M5" s="259"/>
      <c r="N5" s="29" t="s">
        <v>8</v>
      </c>
      <c r="O5" s="260" t="s">
        <v>13</v>
      </c>
      <c r="P5" s="30"/>
      <c r="Q5" s="30"/>
      <c r="R5" s="262" t="s">
        <v>14</v>
      </c>
      <c r="S5" s="263"/>
      <c r="T5" s="31"/>
      <c r="U5" s="32"/>
      <c r="V5" s="33" t="s">
        <v>15</v>
      </c>
      <c r="W5" s="256" t="s">
        <v>16</v>
      </c>
      <c r="X5" s="256" t="s">
        <v>17</v>
      </c>
      <c r="Y5" s="256" t="s">
        <v>18</v>
      </c>
      <c r="Z5" s="256" t="s">
        <v>19</v>
      </c>
      <c r="AA5" s="270" t="s">
        <v>20</v>
      </c>
      <c r="AB5" s="34" t="s">
        <v>14</v>
      </c>
      <c r="AC5" s="35"/>
      <c r="AD5" s="36" t="s">
        <v>21</v>
      </c>
      <c r="AE5" s="37" t="s">
        <v>22</v>
      </c>
      <c r="AF5" s="37" t="s">
        <v>23</v>
      </c>
      <c r="AG5" s="37" t="s">
        <v>24</v>
      </c>
      <c r="AH5" s="37" t="s">
        <v>25</v>
      </c>
      <c r="AI5" s="37" t="s">
        <v>26</v>
      </c>
      <c r="AJ5" s="37" t="s">
        <v>27</v>
      </c>
      <c r="AK5" s="37" t="s">
        <v>28</v>
      </c>
      <c r="AL5" s="37" t="s">
        <v>29</v>
      </c>
      <c r="AM5" s="35">
        <v>440440</v>
      </c>
      <c r="AN5" s="35">
        <v>3600</v>
      </c>
      <c r="AO5" s="35"/>
      <c r="AP5" s="35"/>
      <c r="AQ5" s="35"/>
      <c r="AR5" s="35"/>
      <c r="AS5" s="35"/>
      <c r="AT5" s="35"/>
      <c r="AU5" s="37" t="s">
        <v>30</v>
      </c>
      <c r="AV5" s="38" t="s">
        <v>31</v>
      </c>
      <c r="AX5" s="35" t="s">
        <v>32</v>
      </c>
      <c r="AY5" s="272" t="s">
        <v>33</v>
      </c>
      <c r="AZ5" s="273"/>
      <c r="BA5" s="39"/>
    </row>
    <row r="6" spans="1:64" s="50" customFormat="1" ht="108" customHeight="1" x14ac:dyDescent="0.25">
      <c r="A6" s="27"/>
      <c r="B6" s="27"/>
      <c r="C6" s="27"/>
      <c r="D6" s="27"/>
      <c r="E6" s="267"/>
      <c r="F6" s="40"/>
      <c r="G6" s="269"/>
      <c r="H6" s="257"/>
      <c r="I6" s="269"/>
      <c r="J6" s="257"/>
      <c r="K6" s="257"/>
      <c r="L6" s="41" t="s">
        <v>34</v>
      </c>
      <c r="M6" s="41" t="s">
        <v>35</v>
      </c>
      <c r="N6" s="42" t="s">
        <v>36</v>
      </c>
      <c r="O6" s="261"/>
      <c r="P6" s="43"/>
      <c r="Q6" s="43"/>
      <c r="R6" s="44" t="s">
        <v>37</v>
      </c>
      <c r="S6" s="44" t="s">
        <v>36</v>
      </c>
      <c r="T6" s="41"/>
      <c r="U6" s="41"/>
      <c r="V6" s="45"/>
      <c r="W6" s="257"/>
      <c r="X6" s="257"/>
      <c r="Y6" s="257"/>
      <c r="Z6" s="257"/>
      <c r="AA6" s="271"/>
      <c r="AB6" s="46" t="s">
        <v>38</v>
      </c>
      <c r="AC6" s="47"/>
      <c r="AD6" s="36"/>
      <c r="AE6" s="48"/>
      <c r="AF6" s="48"/>
      <c r="AG6" s="48"/>
      <c r="AH6" s="48"/>
      <c r="AI6" s="48"/>
      <c r="AJ6" s="48"/>
      <c r="AK6" s="48"/>
      <c r="AL6" s="48"/>
      <c r="AM6" s="47"/>
      <c r="AN6" s="47"/>
      <c r="AO6" s="47"/>
      <c r="AP6" s="47"/>
      <c r="AQ6" s="47"/>
      <c r="AR6" s="47"/>
      <c r="AS6" s="47"/>
      <c r="AT6" s="47"/>
      <c r="AU6" s="48"/>
      <c r="AV6" s="49"/>
      <c r="AX6" s="51"/>
      <c r="AY6" s="41" t="s">
        <v>34</v>
      </c>
      <c r="AZ6" s="41" t="s">
        <v>35</v>
      </c>
      <c r="BA6" s="52" t="s">
        <v>39</v>
      </c>
      <c r="BB6" s="53" t="s">
        <v>40</v>
      </c>
    </row>
    <row r="7" spans="1:64" s="65" customFormat="1" ht="15.95" customHeight="1" x14ac:dyDescent="0.3">
      <c r="A7" s="54">
        <v>210</v>
      </c>
      <c r="B7" s="55"/>
      <c r="C7" s="55"/>
      <c r="D7" s="55"/>
      <c r="E7" s="56" t="s">
        <v>41</v>
      </c>
      <c r="F7" s="57"/>
      <c r="G7" s="58">
        <f>G8+G10+G12</f>
        <v>7172200</v>
      </c>
      <c r="H7" s="58">
        <f>H8+H10+H12</f>
        <v>0</v>
      </c>
      <c r="I7" s="58">
        <f>I8+I10+I12</f>
        <v>0</v>
      </c>
      <c r="J7" s="58">
        <f t="shared" ref="J7:AT7" si="0">J8+J10+J12</f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8">
        <f t="shared" si="0"/>
        <v>0</v>
      </c>
      <c r="O7" s="58">
        <f t="shared" si="0"/>
        <v>0</v>
      </c>
      <c r="P7" s="58">
        <f t="shared" si="0"/>
        <v>0</v>
      </c>
      <c r="Q7" s="58">
        <f t="shared" si="0"/>
        <v>0</v>
      </c>
      <c r="R7" s="58"/>
      <c r="S7" s="58">
        <f t="shared" ref="S7:U7" si="1">S8+S10+S12</f>
        <v>0</v>
      </c>
      <c r="T7" s="58"/>
      <c r="U7" s="58">
        <f t="shared" si="1"/>
        <v>0</v>
      </c>
      <c r="V7" s="59">
        <f t="shared" ref="V7:V70" si="2">SUM(G7:U7)</f>
        <v>7172200</v>
      </c>
      <c r="W7" s="58">
        <f t="shared" si="0"/>
        <v>25824372</v>
      </c>
      <c r="X7" s="58">
        <f t="shared" si="0"/>
        <v>15200409</v>
      </c>
      <c r="Y7" s="58">
        <f>Y8+Y10+Y12</f>
        <v>0</v>
      </c>
      <c r="Z7" s="60"/>
      <c r="AA7" s="58">
        <f t="shared" si="0"/>
        <v>0</v>
      </c>
      <c r="AB7" s="58">
        <f t="shared" si="0"/>
        <v>0</v>
      </c>
      <c r="AC7" s="58">
        <f t="shared" si="0"/>
        <v>0</v>
      </c>
      <c r="AD7" s="61">
        <f t="shared" si="0"/>
        <v>41024781</v>
      </c>
      <c r="AE7" s="58">
        <f t="shared" si="0"/>
        <v>319359.06</v>
      </c>
      <c r="AF7" s="58">
        <f t="shared" si="0"/>
        <v>0</v>
      </c>
      <c r="AG7" s="58">
        <f t="shared" si="0"/>
        <v>0</v>
      </c>
      <c r="AH7" s="58">
        <f t="shared" si="0"/>
        <v>0</v>
      </c>
      <c r="AI7" s="58">
        <f t="shared" si="0"/>
        <v>0</v>
      </c>
      <c r="AJ7" s="58">
        <f t="shared" si="0"/>
        <v>0</v>
      </c>
      <c r="AK7" s="58">
        <f t="shared" si="0"/>
        <v>0</v>
      </c>
      <c r="AL7" s="58">
        <f t="shared" si="0"/>
        <v>0</v>
      </c>
      <c r="AM7" s="58">
        <f t="shared" si="0"/>
        <v>0</v>
      </c>
      <c r="AN7" s="58">
        <f t="shared" si="0"/>
        <v>0</v>
      </c>
      <c r="AO7" s="58">
        <f t="shared" si="0"/>
        <v>0</v>
      </c>
      <c r="AP7" s="58">
        <f t="shared" si="0"/>
        <v>0</v>
      </c>
      <c r="AQ7" s="58">
        <f t="shared" si="0"/>
        <v>0</v>
      </c>
      <c r="AR7" s="58">
        <f t="shared" si="0"/>
        <v>0</v>
      </c>
      <c r="AS7" s="58">
        <f t="shared" si="0"/>
        <v>0</v>
      </c>
      <c r="AT7" s="58">
        <f t="shared" si="0"/>
        <v>0</v>
      </c>
      <c r="AU7" s="58">
        <f>AE7+AF7+AG7+AH7+AI7+AJ7+AK7+AL7+AM7+AN7+AO7+AP7+AQ7+AR7+AS7+AT7</f>
        <v>319359.06</v>
      </c>
      <c r="AV7" s="59">
        <f t="shared" ref="AV7:AV70" si="3">V7+AD7+AU7</f>
        <v>48516340.060000002</v>
      </c>
      <c r="AW7" s="62"/>
      <c r="AX7" s="63">
        <f>G7+H7+I7+J7+K7+P7+Q7+W7+X7+Y7+AB7+AC7</f>
        <v>48196981</v>
      </c>
      <c r="AY7" s="63">
        <f>L7+R7+T7+Z7+AA7+O7</f>
        <v>0</v>
      </c>
      <c r="AZ7" s="63">
        <f>M7+S7+U7+N7+AB7</f>
        <v>0</v>
      </c>
      <c r="BA7" s="63">
        <f>AY7+AZ7</f>
        <v>0</v>
      </c>
      <c r="BB7" s="64">
        <f>AX7+BA7</f>
        <v>48196981</v>
      </c>
      <c r="BL7" s="66"/>
    </row>
    <row r="8" spans="1:64" s="65" customFormat="1" ht="15.95" customHeight="1" x14ac:dyDescent="0.3">
      <c r="A8" s="67">
        <v>211</v>
      </c>
      <c r="B8" s="68">
        <v>1</v>
      </c>
      <c r="C8" s="68"/>
      <c r="D8" s="68"/>
      <c r="E8" s="69" t="s">
        <v>42</v>
      </c>
      <c r="F8" s="70"/>
      <c r="G8" s="71">
        <f>G9</f>
        <v>5508602</v>
      </c>
      <c r="H8" s="71">
        <f>H9</f>
        <v>0</v>
      </c>
      <c r="I8" s="71">
        <f>I9</f>
        <v>0</v>
      </c>
      <c r="J8" s="71">
        <f t="shared" ref="J8:U8" si="4">J9</f>
        <v>0</v>
      </c>
      <c r="K8" s="71">
        <f t="shared" si="4"/>
        <v>0</v>
      </c>
      <c r="L8" s="71">
        <f t="shared" si="4"/>
        <v>0</v>
      </c>
      <c r="M8" s="71">
        <f t="shared" si="4"/>
        <v>0</v>
      </c>
      <c r="N8" s="71">
        <f t="shared" si="4"/>
        <v>0</v>
      </c>
      <c r="O8" s="71">
        <f t="shared" si="4"/>
        <v>0</v>
      </c>
      <c r="P8" s="71">
        <f t="shared" si="4"/>
        <v>0</v>
      </c>
      <c r="Q8" s="71">
        <f t="shared" si="4"/>
        <v>0</v>
      </c>
      <c r="R8" s="71"/>
      <c r="S8" s="71">
        <f t="shared" si="4"/>
        <v>0</v>
      </c>
      <c r="T8" s="71"/>
      <c r="U8" s="71">
        <f t="shared" si="4"/>
        <v>0</v>
      </c>
      <c r="V8" s="59">
        <f t="shared" si="2"/>
        <v>5508602</v>
      </c>
      <c r="W8" s="71">
        <f t="shared" ref="W8:AT8" si="5">W9</f>
        <v>19834390</v>
      </c>
      <c r="X8" s="71">
        <f t="shared" si="5"/>
        <v>11674661</v>
      </c>
      <c r="Y8" s="71">
        <f>Y9</f>
        <v>0</v>
      </c>
      <c r="Z8" s="71">
        <f t="shared" si="5"/>
        <v>0</v>
      </c>
      <c r="AA8" s="71">
        <f t="shared" si="5"/>
        <v>0</v>
      </c>
      <c r="AB8" s="71">
        <f t="shared" si="5"/>
        <v>0</v>
      </c>
      <c r="AC8" s="71">
        <f t="shared" si="5"/>
        <v>0</v>
      </c>
      <c r="AD8" s="72">
        <f t="shared" si="5"/>
        <v>31509051</v>
      </c>
      <c r="AE8" s="71">
        <f t="shared" si="5"/>
        <v>245283.46</v>
      </c>
      <c r="AF8" s="71">
        <f t="shared" si="5"/>
        <v>0</v>
      </c>
      <c r="AG8" s="71">
        <f t="shared" si="5"/>
        <v>0</v>
      </c>
      <c r="AH8" s="71">
        <f t="shared" si="5"/>
        <v>0</v>
      </c>
      <c r="AI8" s="71">
        <f t="shared" si="5"/>
        <v>0</v>
      </c>
      <c r="AJ8" s="71">
        <f t="shared" si="5"/>
        <v>0</v>
      </c>
      <c r="AK8" s="71">
        <f t="shared" si="5"/>
        <v>0</v>
      </c>
      <c r="AL8" s="71">
        <f t="shared" si="5"/>
        <v>0</v>
      </c>
      <c r="AM8" s="71">
        <f t="shared" si="5"/>
        <v>0</v>
      </c>
      <c r="AN8" s="71">
        <f t="shared" si="5"/>
        <v>0</v>
      </c>
      <c r="AO8" s="71">
        <f t="shared" si="5"/>
        <v>0</v>
      </c>
      <c r="AP8" s="71">
        <f t="shared" si="5"/>
        <v>0</v>
      </c>
      <c r="AQ8" s="71">
        <f t="shared" si="5"/>
        <v>0</v>
      </c>
      <c r="AR8" s="71">
        <f t="shared" si="5"/>
        <v>0</v>
      </c>
      <c r="AS8" s="71">
        <f t="shared" si="5"/>
        <v>0</v>
      </c>
      <c r="AT8" s="71">
        <f t="shared" si="5"/>
        <v>0</v>
      </c>
      <c r="AU8" s="58">
        <f t="shared" ref="AU8:AU71" si="6">AE8+AF8+AG8+AH8+AI8+AJ8+AK8+AL8+AM8+AN8+AO8+AP8+AQ8+AR8+AS8+AT8</f>
        <v>245283.46</v>
      </c>
      <c r="AV8" s="59">
        <f t="shared" si="3"/>
        <v>37262936.460000001</v>
      </c>
      <c r="AW8" s="62"/>
      <c r="AX8" s="63">
        <f t="shared" ref="AX8:AX71" si="7">G8+H8+I8+J8+K8+P8+Q8+W8+X8+Y8+AB8+AC8</f>
        <v>37017653</v>
      </c>
      <c r="AY8" s="63">
        <f t="shared" ref="AY8:AY71" si="8">L8+R8+T8+Z8+AA8+O8</f>
        <v>0</v>
      </c>
      <c r="AZ8" s="63">
        <f t="shared" ref="AZ8:AZ71" si="9">M8+S8+U8+N8+AB8</f>
        <v>0</v>
      </c>
      <c r="BA8" s="63">
        <f t="shared" ref="BA8:BA71" si="10">AY8+AZ8</f>
        <v>0</v>
      </c>
      <c r="BB8" s="64">
        <f t="shared" ref="BB8:BB71" si="11">AX8+BA8</f>
        <v>37017653</v>
      </c>
      <c r="BL8" s="66"/>
    </row>
    <row r="9" spans="1:64" ht="15.95" customHeight="1" x14ac:dyDescent="0.3">
      <c r="A9" s="73"/>
      <c r="B9" s="74"/>
      <c r="C9" s="75" t="s">
        <v>43</v>
      </c>
      <c r="D9" s="75"/>
      <c r="E9" s="76" t="s">
        <v>42</v>
      </c>
      <c r="F9" s="77">
        <v>111</v>
      </c>
      <c r="G9" s="78">
        <f>'[1]0210000610'!$B$34</f>
        <v>5508602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59">
        <f>SUM(G9:U9)</f>
        <v>5508602</v>
      </c>
      <c r="W9" s="78">
        <f>'[1]75880'!$B$34</f>
        <v>19834390</v>
      </c>
      <c r="X9" s="78">
        <f>'[1]74080'!$B$34</f>
        <v>11674661</v>
      </c>
      <c r="Y9" s="78"/>
      <c r="Z9" s="78"/>
      <c r="AA9" s="78"/>
      <c r="AB9" s="78"/>
      <c r="AC9" s="78"/>
      <c r="AD9" s="59">
        <f>SUM(W9:AC9)</f>
        <v>31509051</v>
      </c>
      <c r="AE9" s="78">
        <f>245283.46</f>
        <v>245283.46</v>
      </c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58">
        <f>AE9+AF9+AG9+AH9+AI9+AJ9+AK9+AL9+AM9+AN9+AO9+AP9+AQ9+AR9+AS9+AT9</f>
        <v>245283.46</v>
      </c>
      <c r="AV9" s="59">
        <f>V9+AD9+AU9</f>
        <v>37262936.460000001</v>
      </c>
      <c r="AW9" s="19"/>
      <c r="AX9" s="63">
        <f t="shared" si="7"/>
        <v>37017653</v>
      </c>
      <c r="AY9" s="63">
        <f t="shared" si="8"/>
        <v>0</v>
      </c>
      <c r="AZ9" s="63">
        <f t="shared" si="9"/>
        <v>0</v>
      </c>
      <c r="BA9" s="63">
        <f>AY9+AZ9</f>
        <v>0</v>
      </c>
      <c r="BB9" s="64">
        <f>AX9+BA9</f>
        <v>37017653</v>
      </c>
      <c r="BL9" s="66"/>
    </row>
    <row r="10" spans="1:64" s="65" customFormat="1" ht="15.95" customHeight="1" x14ac:dyDescent="0.3">
      <c r="A10" s="67">
        <v>212</v>
      </c>
      <c r="B10" s="68">
        <v>2</v>
      </c>
      <c r="C10" s="68"/>
      <c r="D10" s="68"/>
      <c r="E10" s="79" t="s">
        <v>44</v>
      </c>
      <c r="F10" s="80"/>
      <c r="G10" s="71">
        <f>SUM(G11:G11)</f>
        <v>0</v>
      </c>
      <c r="H10" s="71">
        <f>SUM(H11:H11)</f>
        <v>0</v>
      </c>
      <c r="I10" s="71">
        <f>SUM(I11:I11)</f>
        <v>0</v>
      </c>
      <c r="J10" s="71">
        <f t="shared" ref="J10:U10" si="12">SUM(J11:J11)</f>
        <v>0</v>
      </c>
      <c r="K10" s="71">
        <f t="shared" si="12"/>
        <v>0</v>
      </c>
      <c r="L10" s="71">
        <f t="shared" si="12"/>
        <v>0</v>
      </c>
      <c r="M10" s="71">
        <f t="shared" si="12"/>
        <v>0</v>
      </c>
      <c r="N10" s="71">
        <f t="shared" si="12"/>
        <v>0</v>
      </c>
      <c r="O10" s="71">
        <f t="shared" si="12"/>
        <v>0</v>
      </c>
      <c r="P10" s="71">
        <f t="shared" si="12"/>
        <v>0</v>
      </c>
      <c r="Q10" s="71">
        <f t="shared" si="12"/>
        <v>0</v>
      </c>
      <c r="R10" s="71"/>
      <c r="S10" s="71">
        <f t="shared" si="12"/>
        <v>0</v>
      </c>
      <c r="T10" s="71"/>
      <c r="U10" s="71">
        <f t="shared" si="12"/>
        <v>0</v>
      </c>
      <c r="V10" s="59">
        <f t="shared" si="2"/>
        <v>0</v>
      </c>
      <c r="W10" s="71">
        <f t="shared" ref="W10:AT10" si="13">SUM(W11:W11)</f>
        <v>0</v>
      </c>
      <c r="X10" s="71">
        <f t="shared" si="13"/>
        <v>0</v>
      </c>
      <c r="Y10" s="71">
        <f>SUM(Y11:Y11)</f>
        <v>0</v>
      </c>
      <c r="Z10" s="71">
        <f t="shared" si="13"/>
        <v>0</v>
      </c>
      <c r="AA10" s="71">
        <f t="shared" si="13"/>
        <v>0</v>
      </c>
      <c r="AB10" s="71">
        <f t="shared" si="13"/>
        <v>0</v>
      </c>
      <c r="AC10" s="71">
        <f t="shared" si="13"/>
        <v>0</v>
      </c>
      <c r="AD10" s="59">
        <f t="shared" ref="AD10:AD73" si="14">SUM(W10:AC10)</f>
        <v>0</v>
      </c>
      <c r="AE10" s="71">
        <f t="shared" si="13"/>
        <v>0</v>
      </c>
      <c r="AF10" s="71">
        <f t="shared" si="13"/>
        <v>0</v>
      </c>
      <c r="AG10" s="71">
        <f t="shared" si="13"/>
        <v>0</v>
      </c>
      <c r="AH10" s="71">
        <f t="shared" si="13"/>
        <v>0</v>
      </c>
      <c r="AI10" s="71">
        <f t="shared" si="13"/>
        <v>0</v>
      </c>
      <c r="AJ10" s="71">
        <f t="shared" si="13"/>
        <v>0</v>
      </c>
      <c r="AK10" s="71">
        <f t="shared" si="13"/>
        <v>0</v>
      </c>
      <c r="AL10" s="71">
        <f t="shared" si="13"/>
        <v>0</v>
      </c>
      <c r="AM10" s="71">
        <f t="shared" si="13"/>
        <v>0</v>
      </c>
      <c r="AN10" s="71">
        <f t="shared" si="13"/>
        <v>0</v>
      </c>
      <c r="AO10" s="71">
        <f t="shared" si="13"/>
        <v>0</v>
      </c>
      <c r="AP10" s="71">
        <f t="shared" si="13"/>
        <v>0</v>
      </c>
      <c r="AQ10" s="71">
        <f t="shared" si="13"/>
        <v>0</v>
      </c>
      <c r="AR10" s="71">
        <f t="shared" si="13"/>
        <v>0</v>
      </c>
      <c r="AS10" s="71">
        <f t="shared" si="13"/>
        <v>0</v>
      </c>
      <c r="AT10" s="71">
        <f t="shared" si="13"/>
        <v>0</v>
      </c>
      <c r="AU10" s="58">
        <f t="shared" si="6"/>
        <v>0</v>
      </c>
      <c r="AV10" s="59">
        <f t="shared" si="3"/>
        <v>0</v>
      </c>
      <c r="AW10" s="62"/>
      <c r="AX10" s="63">
        <f t="shared" si="7"/>
        <v>0</v>
      </c>
      <c r="AY10" s="63">
        <f t="shared" si="8"/>
        <v>0</v>
      </c>
      <c r="AZ10" s="63">
        <f t="shared" si="9"/>
        <v>0</v>
      </c>
      <c r="BA10" s="63">
        <f t="shared" si="10"/>
        <v>0</v>
      </c>
      <c r="BB10" s="64">
        <f t="shared" si="11"/>
        <v>0</v>
      </c>
      <c r="BL10" s="66"/>
    </row>
    <row r="11" spans="1:64" ht="37.5" customHeight="1" x14ac:dyDescent="0.3">
      <c r="A11" s="73"/>
      <c r="B11" s="74"/>
      <c r="C11" s="75" t="s">
        <v>45</v>
      </c>
      <c r="D11" s="75"/>
      <c r="E11" s="76" t="s">
        <v>46</v>
      </c>
      <c r="F11" s="77">
        <v>112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59">
        <f t="shared" si="2"/>
        <v>0</v>
      </c>
      <c r="W11" s="78"/>
      <c r="X11" s="78"/>
      <c r="Y11" s="78"/>
      <c r="Z11" s="78"/>
      <c r="AA11" s="78"/>
      <c r="AB11" s="78"/>
      <c r="AC11" s="78"/>
      <c r="AD11" s="59">
        <f t="shared" si="14"/>
        <v>0</v>
      </c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58">
        <f t="shared" si="6"/>
        <v>0</v>
      </c>
      <c r="AV11" s="59">
        <f t="shared" si="3"/>
        <v>0</v>
      </c>
      <c r="AW11" s="19"/>
      <c r="AX11" s="63">
        <f t="shared" si="7"/>
        <v>0</v>
      </c>
      <c r="AY11" s="63">
        <f t="shared" si="8"/>
        <v>0</v>
      </c>
      <c r="AZ11" s="63">
        <f t="shared" si="9"/>
        <v>0</v>
      </c>
      <c r="BA11" s="63">
        <f t="shared" si="10"/>
        <v>0</v>
      </c>
      <c r="BB11" s="64">
        <f t="shared" si="11"/>
        <v>0</v>
      </c>
      <c r="BL11" s="66"/>
    </row>
    <row r="12" spans="1:64" s="81" customFormat="1" ht="15.95" customHeight="1" x14ac:dyDescent="0.3">
      <c r="A12" s="73">
        <v>213</v>
      </c>
      <c r="B12" s="74">
        <v>3</v>
      </c>
      <c r="C12" s="75"/>
      <c r="D12" s="75"/>
      <c r="E12" s="76" t="s">
        <v>47</v>
      </c>
      <c r="F12" s="77">
        <v>119</v>
      </c>
      <c r="G12" s="78">
        <f>'[1]0210000610'!$C$34</f>
        <v>1663598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59">
        <f>SUM(G12:U12)</f>
        <v>1663598</v>
      </c>
      <c r="W12" s="78">
        <f>'[1]75880'!$C$34</f>
        <v>5989982</v>
      </c>
      <c r="X12" s="78">
        <f>'[1]74080'!$C$34</f>
        <v>3525748</v>
      </c>
      <c r="Y12" s="78"/>
      <c r="Z12" s="78"/>
      <c r="AA12" s="78"/>
      <c r="AB12" s="78"/>
      <c r="AC12" s="78"/>
      <c r="AD12" s="59">
        <f>SUM(W12:AC12)</f>
        <v>9515730</v>
      </c>
      <c r="AE12" s="78">
        <f>74075.6</f>
        <v>74075.600000000006</v>
      </c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58">
        <f>AE12+AF12+AG12+AH12+AI12+AJ12+AK12+AL12+AM12+AN12+AO12+AP12+AQ12+AR12+AS12+AT12</f>
        <v>74075.600000000006</v>
      </c>
      <c r="AV12" s="59">
        <f>V12+AD12+AU12</f>
        <v>11253403.6</v>
      </c>
      <c r="AW12" s="19"/>
      <c r="AX12" s="63">
        <f t="shared" si="7"/>
        <v>11179328</v>
      </c>
      <c r="AY12" s="63">
        <f t="shared" si="8"/>
        <v>0</v>
      </c>
      <c r="AZ12" s="63">
        <f t="shared" si="9"/>
        <v>0</v>
      </c>
      <c r="BA12" s="63">
        <f>AY12+AZ12</f>
        <v>0</v>
      </c>
      <c r="BB12" s="64">
        <f>AX12+BA12</f>
        <v>11179328</v>
      </c>
      <c r="BL12" s="66"/>
    </row>
    <row r="13" spans="1:64" s="65" customFormat="1" ht="15.95" customHeight="1" x14ac:dyDescent="0.3">
      <c r="A13" s="54">
        <v>220</v>
      </c>
      <c r="B13" s="55"/>
      <c r="C13" s="55"/>
      <c r="D13" s="55"/>
      <c r="E13" s="56" t="s">
        <v>48</v>
      </c>
      <c r="F13" s="57"/>
      <c r="G13" s="58">
        <f t="shared" ref="G13:U13" si="15">G14+G20+G23+G29+G30+G113+G164</f>
        <v>5010800.3339999998</v>
      </c>
      <c r="H13" s="58">
        <f t="shared" si="15"/>
        <v>1050593.0900000001</v>
      </c>
      <c r="I13" s="58">
        <f t="shared" si="15"/>
        <v>6573.57</v>
      </c>
      <c r="J13" s="58">
        <f t="shared" si="15"/>
        <v>0</v>
      </c>
      <c r="K13" s="58">
        <f t="shared" si="15"/>
        <v>0</v>
      </c>
      <c r="L13" s="58">
        <f t="shared" si="15"/>
        <v>0</v>
      </c>
      <c r="M13" s="58">
        <f t="shared" si="15"/>
        <v>0</v>
      </c>
      <c r="N13" s="58">
        <f t="shared" si="15"/>
        <v>0</v>
      </c>
      <c r="O13" s="58">
        <f t="shared" si="15"/>
        <v>0</v>
      </c>
      <c r="P13" s="58">
        <f t="shared" si="15"/>
        <v>0</v>
      </c>
      <c r="Q13" s="58">
        <f t="shared" si="15"/>
        <v>0</v>
      </c>
      <c r="R13" s="58">
        <f t="shared" si="15"/>
        <v>0</v>
      </c>
      <c r="S13" s="58">
        <f t="shared" si="15"/>
        <v>0</v>
      </c>
      <c r="T13" s="58">
        <f t="shared" si="15"/>
        <v>0</v>
      </c>
      <c r="U13" s="58">
        <f t="shared" si="15"/>
        <v>0</v>
      </c>
      <c r="V13" s="59">
        <f t="shared" si="2"/>
        <v>6067966.9939999999</v>
      </c>
      <c r="W13" s="58">
        <f t="shared" ref="W13:AC13" si="16">W14+W20+W23+W29+W30+W113+W164</f>
        <v>209595</v>
      </c>
      <c r="X13" s="58">
        <f t="shared" si="16"/>
        <v>81000</v>
      </c>
      <c r="Y13" s="58">
        <f t="shared" si="16"/>
        <v>0</v>
      </c>
      <c r="Z13" s="58">
        <f t="shared" si="16"/>
        <v>0</v>
      </c>
      <c r="AA13" s="58">
        <f t="shared" si="16"/>
        <v>0</v>
      </c>
      <c r="AB13" s="58">
        <f t="shared" si="16"/>
        <v>0</v>
      </c>
      <c r="AC13" s="58">
        <f t="shared" si="16"/>
        <v>0</v>
      </c>
      <c r="AD13" s="59">
        <f t="shared" si="14"/>
        <v>290595</v>
      </c>
      <c r="AE13" s="58">
        <f t="shared" ref="AE13:AT13" si="17">AE14+AE20+AE23+AE29+AE30+AE113+AE164</f>
        <v>11952.420000000002</v>
      </c>
      <c r="AF13" s="58">
        <f t="shared" si="17"/>
        <v>0</v>
      </c>
      <c r="AG13" s="58">
        <f t="shared" si="17"/>
        <v>0</v>
      </c>
      <c r="AH13" s="58">
        <f t="shared" si="17"/>
        <v>0</v>
      </c>
      <c r="AI13" s="58">
        <f t="shared" si="17"/>
        <v>0</v>
      </c>
      <c r="AJ13" s="58">
        <f t="shared" si="17"/>
        <v>4047.12</v>
      </c>
      <c r="AK13" s="58">
        <f t="shared" si="17"/>
        <v>0</v>
      </c>
      <c r="AL13" s="58">
        <f t="shared" si="17"/>
        <v>0</v>
      </c>
      <c r="AM13" s="58">
        <f t="shared" si="17"/>
        <v>0</v>
      </c>
      <c r="AN13" s="58">
        <f t="shared" si="17"/>
        <v>0</v>
      </c>
      <c r="AO13" s="58">
        <f t="shared" si="17"/>
        <v>0</v>
      </c>
      <c r="AP13" s="58">
        <f t="shared" si="17"/>
        <v>0</v>
      </c>
      <c r="AQ13" s="58">
        <f t="shared" si="17"/>
        <v>0</v>
      </c>
      <c r="AR13" s="58">
        <f t="shared" si="17"/>
        <v>0</v>
      </c>
      <c r="AS13" s="58">
        <f t="shared" si="17"/>
        <v>0</v>
      </c>
      <c r="AT13" s="58">
        <f t="shared" si="17"/>
        <v>0</v>
      </c>
      <c r="AU13" s="58">
        <f t="shared" si="6"/>
        <v>15999.54</v>
      </c>
      <c r="AV13" s="59">
        <f t="shared" si="3"/>
        <v>6374561.534</v>
      </c>
      <c r="AW13" s="62"/>
      <c r="AX13" s="63">
        <f t="shared" si="7"/>
        <v>6358561.9939999999</v>
      </c>
      <c r="AY13" s="63">
        <f t="shared" si="8"/>
        <v>0</v>
      </c>
      <c r="AZ13" s="63">
        <f t="shared" si="9"/>
        <v>0</v>
      </c>
      <c r="BA13" s="63">
        <f t="shared" si="10"/>
        <v>0</v>
      </c>
      <c r="BB13" s="64">
        <f t="shared" si="11"/>
        <v>6358561.9939999999</v>
      </c>
      <c r="BL13" s="66"/>
    </row>
    <row r="14" spans="1:64" s="65" customFormat="1" ht="15.95" customHeight="1" x14ac:dyDescent="0.3">
      <c r="A14" s="82">
        <v>221</v>
      </c>
      <c r="B14" s="83">
        <v>4</v>
      </c>
      <c r="C14" s="83"/>
      <c r="D14" s="83"/>
      <c r="E14" s="84" t="s">
        <v>49</v>
      </c>
      <c r="F14" s="85"/>
      <c r="G14" s="86">
        <f>SUM(G15:G19)</f>
        <v>0</v>
      </c>
      <c r="H14" s="86">
        <f>SUM(H15:H19)</f>
        <v>0</v>
      </c>
      <c r="I14" s="86">
        <f>SUM(I15:I19)</f>
        <v>0</v>
      </c>
      <c r="J14" s="86">
        <f t="shared" ref="J14:U14" si="18">SUM(J15:J19)</f>
        <v>0</v>
      </c>
      <c r="K14" s="86">
        <f t="shared" si="18"/>
        <v>0</v>
      </c>
      <c r="L14" s="86">
        <f t="shared" si="18"/>
        <v>0</v>
      </c>
      <c r="M14" s="86">
        <f t="shared" si="18"/>
        <v>0</v>
      </c>
      <c r="N14" s="86">
        <f t="shared" si="18"/>
        <v>0</v>
      </c>
      <c r="O14" s="86">
        <f t="shared" si="18"/>
        <v>0</v>
      </c>
      <c r="P14" s="86">
        <f t="shared" si="18"/>
        <v>0</v>
      </c>
      <c r="Q14" s="86">
        <f t="shared" si="18"/>
        <v>0</v>
      </c>
      <c r="R14" s="86">
        <f t="shared" si="18"/>
        <v>0</v>
      </c>
      <c r="S14" s="86">
        <f t="shared" si="18"/>
        <v>0</v>
      </c>
      <c r="T14" s="86">
        <f t="shared" si="18"/>
        <v>0</v>
      </c>
      <c r="U14" s="86">
        <f t="shared" si="18"/>
        <v>0</v>
      </c>
      <c r="V14" s="59">
        <f t="shared" si="2"/>
        <v>0</v>
      </c>
      <c r="W14" s="86">
        <f t="shared" ref="W14:AT14" si="19">SUM(W15:W19)</f>
        <v>13200</v>
      </c>
      <c r="X14" s="86">
        <f t="shared" si="19"/>
        <v>14400</v>
      </c>
      <c r="Y14" s="86">
        <f>SUM(Y15:Y19)</f>
        <v>0</v>
      </c>
      <c r="Z14" s="86">
        <f t="shared" si="19"/>
        <v>0</v>
      </c>
      <c r="AA14" s="86">
        <f t="shared" si="19"/>
        <v>0</v>
      </c>
      <c r="AB14" s="86">
        <f t="shared" si="19"/>
        <v>0</v>
      </c>
      <c r="AC14" s="86">
        <f t="shared" si="19"/>
        <v>0</v>
      </c>
      <c r="AD14" s="59">
        <f t="shared" si="14"/>
        <v>27600</v>
      </c>
      <c r="AE14" s="86">
        <f t="shared" si="19"/>
        <v>0</v>
      </c>
      <c r="AF14" s="86">
        <f t="shared" si="19"/>
        <v>0</v>
      </c>
      <c r="AG14" s="86">
        <f t="shared" si="19"/>
        <v>0</v>
      </c>
      <c r="AH14" s="86">
        <f t="shared" si="19"/>
        <v>0</v>
      </c>
      <c r="AI14" s="86">
        <f t="shared" si="19"/>
        <v>0</v>
      </c>
      <c r="AJ14" s="86">
        <f t="shared" si="19"/>
        <v>0</v>
      </c>
      <c r="AK14" s="86">
        <f t="shared" si="19"/>
        <v>0</v>
      </c>
      <c r="AL14" s="86">
        <f t="shared" si="19"/>
        <v>0</v>
      </c>
      <c r="AM14" s="86">
        <f t="shared" si="19"/>
        <v>0</v>
      </c>
      <c r="AN14" s="86">
        <f t="shared" si="19"/>
        <v>0</v>
      </c>
      <c r="AO14" s="86">
        <f t="shared" si="19"/>
        <v>0</v>
      </c>
      <c r="AP14" s="86">
        <f t="shared" si="19"/>
        <v>0</v>
      </c>
      <c r="AQ14" s="86">
        <f t="shared" si="19"/>
        <v>0</v>
      </c>
      <c r="AR14" s="86">
        <f t="shared" si="19"/>
        <v>0</v>
      </c>
      <c r="AS14" s="86">
        <f t="shared" si="19"/>
        <v>0</v>
      </c>
      <c r="AT14" s="86">
        <f t="shared" si="19"/>
        <v>0</v>
      </c>
      <c r="AU14" s="58">
        <f t="shared" si="6"/>
        <v>0</v>
      </c>
      <c r="AV14" s="59">
        <f t="shared" si="3"/>
        <v>27600</v>
      </c>
      <c r="AW14" s="62"/>
      <c r="AX14" s="63">
        <f t="shared" si="7"/>
        <v>27600</v>
      </c>
      <c r="AY14" s="63">
        <f t="shared" si="8"/>
        <v>0</v>
      </c>
      <c r="AZ14" s="63">
        <f t="shared" si="9"/>
        <v>0</v>
      </c>
      <c r="BA14" s="63">
        <f t="shared" si="10"/>
        <v>0</v>
      </c>
      <c r="BB14" s="64">
        <f t="shared" si="11"/>
        <v>27600</v>
      </c>
      <c r="BL14" s="66"/>
    </row>
    <row r="15" spans="1:64" ht="28.5" customHeight="1" x14ac:dyDescent="0.3">
      <c r="A15" s="73"/>
      <c r="B15" s="74"/>
      <c r="C15" s="75" t="s">
        <v>50</v>
      </c>
      <c r="D15" s="75"/>
      <c r="E15" s="87" t="s">
        <v>51</v>
      </c>
      <c r="F15" s="8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59">
        <f t="shared" si="2"/>
        <v>0</v>
      </c>
      <c r="W15" s="78"/>
      <c r="X15" s="78">
        <v>14400</v>
      </c>
      <c r="Y15" s="78"/>
      <c r="Z15" s="78"/>
      <c r="AA15" s="78"/>
      <c r="AB15" s="78"/>
      <c r="AC15" s="78"/>
      <c r="AD15" s="59">
        <f t="shared" si="14"/>
        <v>14400</v>
      </c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58">
        <f t="shared" si="6"/>
        <v>0</v>
      </c>
      <c r="AV15" s="59">
        <f t="shared" si="3"/>
        <v>14400</v>
      </c>
      <c r="AW15" s="19"/>
      <c r="AX15" s="63">
        <f t="shared" si="7"/>
        <v>14400</v>
      </c>
      <c r="AY15" s="63">
        <f t="shared" si="8"/>
        <v>0</v>
      </c>
      <c r="AZ15" s="63">
        <f t="shared" si="9"/>
        <v>0</v>
      </c>
      <c r="BA15" s="63">
        <f t="shared" si="10"/>
        <v>0</v>
      </c>
      <c r="BB15" s="64">
        <f t="shared" si="11"/>
        <v>14400</v>
      </c>
      <c r="BL15" s="66"/>
    </row>
    <row r="16" spans="1:64" ht="33" customHeight="1" x14ac:dyDescent="0.3">
      <c r="A16" s="73"/>
      <c r="B16" s="74"/>
      <c r="C16" s="75" t="s">
        <v>52</v>
      </c>
      <c r="D16" s="75"/>
      <c r="E16" s="76" t="s">
        <v>53</v>
      </c>
      <c r="F16" s="77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59">
        <f t="shared" si="2"/>
        <v>0</v>
      </c>
      <c r="W16" s="78"/>
      <c r="X16" s="78"/>
      <c r="Y16" s="78"/>
      <c r="Z16" s="78"/>
      <c r="AA16" s="78"/>
      <c r="AB16" s="78"/>
      <c r="AC16" s="78"/>
      <c r="AD16" s="59">
        <f t="shared" si="14"/>
        <v>0</v>
      </c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58">
        <f t="shared" si="6"/>
        <v>0</v>
      </c>
      <c r="AV16" s="59">
        <f t="shared" si="3"/>
        <v>0</v>
      </c>
      <c r="AW16" s="19"/>
      <c r="AX16" s="63">
        <f t="shared" si="7"/>
        <v>0</v>
      </c>
      <c r="AY16" s="63">
        <f t="shared" si="8"/>
        <v>0</v>
      </c>
      <c r="AZ16" s="63">
        <f t="shared" si="9"/>
        <v>0</v>
      </c>
      <c r="BA16" s="63">
        <f t="shared" si="10"/>
        <v>0</v>
      </c>
      <c r="BB16" s="64">
        <f t="shared" si="11"/>
        <v>0</v>
      </c>
      <c r="BL16" s="66"/>
    </row>
    <row r="17" spans="1:64" ht="15.95" customHeight="1" x14ac:dyDescent="0.3">
      <c r="A17" s="73"/>
      <c r="B17" s="74"/>
      <c r="C17" s="75" t="s">
        <v>54</v>
      </c>
      <c r="D17" s="75"/>
      <c r="E17" s="76" t="s">
        <v>55</v>
      </c>
      <c r="F17" s="77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59">
        <f t="shared" si="2"/>
        <v>0</v>
      </c>
      <c r="W17" s="78"/>
      <c r="X17" s="78"/>
      <c r="Y17" s="78"/>
      <c r="Z17" s="78"/>
      <c r="AA17" s="78"/>
      <c r="AB17" s="78"/>
      <c r="AC17" s="78"/>
      <c r="AD17" s="59">
        <f t="shared" si="14"/>
        <v>0</v>
      </c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58">
        <f t="shared" si="6"/>
        <v>0</v>
      </c>
      <c r="AV17" s="59">
        <f t="shared" si="3"/>
        <v>0</v>
      </c>
      <c r="AW17" s="19"/>
      <c r="AX17" s="63">
        <f t="shared" si="7"/>
        <v>0</v>
      </c>
      <c r="AY17" s="63">
        <f t="shared" si="8"/>
        <v>0</v>
      </c>
      <c r="AZ17" s="63">
        <f t="shared" si="9"/>
        <v>0</v>
      </c>
      <c r="BA17" s="63">
        <f t="shared" si="10"/>
        <v>0</v>
      </c>
      <c r="BB17" s="64">
        <f t="shared" si="11"/>
        <v>0</v>
      </c>
      <c r="BL17" s="66"/>
    </row>
    <row r="18" spans="1:64" ht="30" customHeight="1" x14ac:dyDescent="0.3">
      <c r="A18" s="73"/>
      <c r="B18" s="74"/>
      <c r="C18" s="75" t="s">
        <v>56</v>
      </c>
      <c r="D18" s="75"/>
      <c r="E18" s="89" t="s">
        <v>57</v>
      </c>
      <c r="F18" s="77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59">
        <f t="shared" si="2"/>
        <v>0</v>
      </c>
      <c r="W18" s="78">
        <v>13200</v>
      </c>
      <c r="X18" s="78"/>
      <c r="Y18" s="78"/>
      <c r="Z18" s="78"/>
      <c r="AA18" s="78"/>
      <c r="AB18" s="78"/>
      <c r="AC18" s="78"/>
      <c r="AD18" s="59">
        <f t="shared" si="14"/>
        <v>13200</v>
      </c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58">
        <f t="shared" si="6"/>
        <v>0</v>
      </c>
      <c r="AV18" s="59">
        <f t="shared" si="3"/>
        <v>13200</v>
      </c>
      <c r="AW18" s="19"/>
      <c r="AX18" s="63">
        <f t="shared" si="7"/>
        <v>13200</v>
      </c>
      <c r="AY18" s="63">
        <f t="shared" si="8"/>
        <v>0</v>
      </c>
      <c r="AZ18" s="63">
        <f t="shared" si="9"/>
        <v>0</v>
      </c>
      <c r="BA18" s="63">
        <f t="shared" si="10"/>
        <v>0</v>
      </c>
      <c r="BB18" s="64">
        <f t="shared" si="11"/>
        <v>13200</v>
      </c>
      <c r="BL18" s="66"/>
    </row>
    <row r="19" spans="1:64" ht="15.95" customHeight="1" x14ac:dyDescent="0.3">
      <c r="A19" s="73"/>
      <c r="B19" s="74"/>
      <c r="C19" s="75" t="s">
        <v>58</v>
      </c>
      <c r="D19" s="75"/>
      <c r="E19" s="90"/>
      <c r="F19" s="9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59">
        <f t="shared" si="2"/>
        <v>0</v>
      </c>
      <c r="W19" s="78"/>
      <c r="X19" s="78"/>
      <c r="Y19" s="78"/>
      <c r="Z19" s="78"/>
      <c r="AA19" s="78"/>
      <c r="AB19" s="78"/>
      <c r="AC19" s="78"/>
      <c r="AD19" s="59">
        <f t="shared" si="14"/>
        <v>0</v>
      </c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58">
        <f t="shared" si="6"/>
        <v>0</v>
      </c>
      <c r="AV19" s="59">
        <f t="shared" si="3"/>
        <v>0</v>
      </c>
      <c r="AW19" s="19"/>
      <c r="AX19" s="63">
        <f t="shared" si="7"/>
        <v>0</v>
      </c>
      <c r="AY19" s="63">
        <f t="shared" si="8"/>
        <v>0</v>
      </c>
      <c r="AZ19" s="63">
        <f t="shared" si="9"/>
        <v>0</v>
      </c>
      <c r="BA19" s="63">
        <f t="shared" si="10"/>
        <v>0</v>
      </c>
      <c r="BB19" s="64">
        <f t="shared" si="11"/>
        <v>0</v>
      </c>
      <c r="BL19" s="66"/>
    </row>
    <row r="20" spans="1:64" s="65" customFormat="1" ht="15.95" customHeight="1" x14ac:dyDescent="0.3">
      <c r="A20" s="82">
        <v>222</v>
      </c>
      <c r="B20" s="83">
        <v>5</v>
      </c>
      <c r="C20" s="83"/>
      <c r="D20" s="83"/>
      <c r="E20" s="84" t="s">
        <v>59</v>
      </c>
      <c r="F20" s="85"/>
      <c r="G20" s="86">
        <f>SUM(G21:G22)</f>
        <v>0</v>
      </c>
      <c r="H20" s="86">
        <f>SUM(H21:H22)</f>
        <v>0</v>
      </c>
      <c r="I20" s="86">
        <f>SUM(I21:I22)</f>
        <v>0</v>
      </c>
      <c r="J20" s="86">
        <f t="shared" ref="J20:AT20" si="20">SUM(J21:J22)</f>
        <v>0</v>
      </c>
      <c r="K20" s="86">
        <f t="shared" si="20"/>
        <v>0</v>
      </c>
      <c r="L20" s="86">
        <f t="shared" si="20"/>
        <v>0</v>
      </c>
      <c r="M20" s="86">
        <f t="shared" si="20"/>
        <v>0</v>
      </c>
      <c r="N20" s="86">
        <f t="shared" si="20"/>
        <v>0</v>
      </c>
      <c r="O20" s="86">
        <f t="shared" si="20"/>
        <v>0</v>
      </c>
      <c r="P20" s="86">
        <f t="shared" si="20"/>
        <v>0</v>
      </c>
      <c r="Q20" s="86">
        <f t="shared" si="20"/>
        <v>0</v>
      </c>
      <c r="R20" s="86">
        <f t="shared" si="20"/>
        <v>0</v>
      </c>
      <c r="S20" s="86">
        <f t="shared" si="20"/>
        <v>0</v>
      </c>
      <c r="T20" s="86">
        <f t="shared" si="20"/>
        <v>0</v>
      </c>
      <c r="U20" s="86">
        <f t="shared" si="20"/>
        <v>0</v>
      </c>
      <c r="V20" s="59">
        <f t="shared" si="2"/>
        <v>0</v>
      </c>
      <c r="W20" s="86">
        <f t="shared" si="20"/>
        <v>0</v>
      </c>
      <c r="X20" s="86">
        <f t="shared" si="20"/>
        <v>0</v>
      </c>
      <c r="Y20" s="86">
        <f>SUM(Y21:Y22)</f>
        <v>0</v>
      </c>
      <c r="Z20" s="86">
        <f t="shared" si="20"/>
        <v>0</v>
      </c>
      <c r="AA20" s="86">
        <f t="shared" si="20"/>
        <v>0</v>
      </c>
      <c r="AB20" s="86">
        <f t="shared" si="20"/>
        <v>0</v>
      </c>
      <c r="AC20" s="86">
        <f t="shared" si="20"/>
        <v>0</v>
      </c>
      <c r="AD20" s="59">
        <f t="shared" si="14"/>
        <v>0</v>
      </c>
      <c r="AE20" s="86">
        <f t="shared" si="20"/>
        <v>0</v>
      </c>
      <c r="AF20" s="86">
        <f t="shared" si="20"/>
        <v>0</v>
      </c>
      <c r="AG20" s="86">
        <f t="shared" si="20"/>
        <v>0</v>
      </c>
      <c r="AH20" s="86">
        <f t="shared" si="20"/>
        <v>0</v>
      </c>
      <c r="AI20" s="86">
        <f t="shared" si="20"/>
        <v>0</v>
      </c>
      <c r="AJ20" s="86">
        <f t="shared" si="20"/>
        <v>0</v>
      </c>
      <c r="AK20" s="86">
        <f t="shared" si="20"/>
        <v>0</v>
      </c>
      <c r="AL20" s="86">
        <f t="shared" si="20"/>
        <v>0</v>
      </c>
      <c r="AM20" s="86">
        <f t="shared" si="20"/>
        <v>0</v>
      </c>
      <c r="AN20" s="86">
        <f t="shared" si="20"/>
        <v>0</v>
      </c>
      <c r="AO20" s="86">
        <f t="shared" si="20"/>
        <v>0</v>
      </c>
      <c r="AP20" s="86">
        <f t="shared" si="20"/>
        <v>0</v>
      </c>
      <c r="AQ20" s="86">
        <f t="shared" si="20"/>
        <v>0</v>
      </c>
      <c r="AR20" s="86">
        <f t="shared" si="20"/>
        <v>0</v>
      </c>
      <c r="AS20" s="86">
        <f t="shared" si="20"/>
        <v>0</v>
      </c>
      <c r="AT20" s="86">
        <f t="shared" si="20"/>
        <v>0</v>
      </c>
      <c r="AU20" s="58">
        <f t="shared" si="6"/>
        <v>0</v>
      </c>
      <c r="AV20" s="59">
        <f t="shared" si="3"/>
        <v>0</v>
      </c>
      <c r="AW20" s="62"/>
      <c r="AX20" s="63">
        <f t="shared" si="7"/>
        <v>0</v>
      </c>
      <c r="AY20" s="63">
        <f t="shared" si="8"/>
        <v>0</v>
      </c>
      <c r="AZ20" s="63">
        <f t="shared" si="9"/>
        <v>0</v>
      </c>
      <c r="BA20" s="63">
        <f t="shared" si="10"/>
        <v>0</v>
      </c>
      <c r="BB20" s="64">
        <f t="shared" si="11"/>
        <v>0</v>
      </c>
      <c r="BL20" s="66"/>
    </row>
    <row r="21" spans="1:64" ht="15.95" customHeight="1" x14ac:dyDescent="0.3">
      <c r="A21" s="73"/>
      <c r="B21" s="74"/>
      <c r="C21" s="75" t="s">
        <v>60</v>
      </c>
      <c r="D21" s="75"/>
      <c r="E21" s="76" t="s">
        <v>61</v>
      </c>
      <c r="F21" s="77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59">
        <f t="shared" si="2"/>
        <v>0</v>
      </c>
      <c r="W21" s="78"/>
      <c r="X21" s="78"/>
      <c r="Y21" s="78"/>
      <c r="Z21" s="78"/>
      <c r="AA21" s="78"/>
      <c r="AB21" s="78"/>
      <c r="AC21" s="78"/>
      <c r="AD21" s="59">
        <f t="shared" si="14"/>
        <v>0</v>
      </c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58">
        <f t="shared" si="6"/>
        <v>0</v>
      </c>
      <c r="AV21" s="59">
        <f t="shared" si="3"/>
        <v>0</v>
      </c>
      <c r="AW21" s="19"/>
      <c r="AX21" s="63">
        <f t="shared" si="7"/>
        <v>0</v>
      </c>
      <c r="AY21" s="63">
        <f t="shared" si="8"/>
        <v>0</v>
      </c>
      <c r="AZ21" s="63">
        <f t="shared" si="9"/>
        <v>0</v>
      </c>
      <c r="BA21" s="63">
        <f t="shared" si="10"/>
        <v>0</v>
      </c>
      <c r="BB21" s="64">
        <f t="shared" si="11"/>
        <v>0</v>
      </c>
      <c r="BL21" s="66"/>
    </row>
    <row r="22" spans="1:64" ht="15.95" customHeight="1" x14ac:dyDescent="0.3">
      <c r="A22" s="73"/>
      <c r="B22" s="74"/>
      <c r="C22" s="75" t="s">
        <v>62</v>
      </c>
      <c r="D22" s="75"/>
      <c r="E22" s="76" t="s">
        <v>63</v>
      </c>
      <c r="F22" s="77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59">
        <f t="shared" si="2"/>
        <v>0</v>
      </c>
      <c r="W22" s="78"/>
      <c r="X22" s="78"/>
      <c r="Y22" s="78"/>
      <c r="Z22" s="78"/>
      <c r="AA22" s="78"/>
      <c r="AB22" s="78"/>
      <c r="AC22" s="78"/>
      <c r="AD22" s="59">
        <f t="shared" si="14"/>
        <v>0</v>
      </c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58">
        <f t="shared" si="6"/>
        <v>0</v>
      </c>
      <c r="AV22" s="59">
        <f t="shared" si="3"/>
        <v>0</v>
      </c>
      <c r="AW22" s="19"/>
      <c r="AX22" s="63">
        <f t="shared" si="7"/>
        <v>0</v>
      </c>
      <c r="AY22" s="63">
        <f t="shared" si="8"/>
        <v>0</v>
      </c>
      <c r="AZ22" s="63">
        <f t="shared" si="9"/>
        <v>0</v>
      </c>
      <c r="BA22" s="63">
        <f t="shared" si="10"/>
        <v>0</v>
      </c>
      <c r="BB22" s="64">
        <f t="shared" si="11"/>
        <v>0</v>
      </c>
      <c r="BL22" s="66"/>
    </row>
    <row r="23" spans="1:64" s="65" customFormat="1" ht="15.95" customHeight="1" x14ac:dyDescent="0.3">
      <c r="A23" s="82">
        <v>223</v>
      </c>
      <c r="B23" s="83">
        <v>6</v>
      </c>
      <c r="C23" s="83"/>
      <c r="D23" s="83"/>
      <c r="E23" s="84" t="s">
        <v>64</v>
      </c>
      <c r="F23" s="85"/>
      <c r="G23" s="86">
        <f>SUM(G24:G28)</f>
        <v>2649400</v>
      </c>
      <c r="H23" s="86">
        <f>SUM(H24:H28)</f>
        <v>0</v>
      </c>
      <c r="I23" s="86">
        <f>SUM(I24:I28)</f>
        <v>0</v>
      </c>
      <c r="J23" s="86">
        <f t="shared" ref="J23:AT23" si="21">SUM(J24:J28)</f>
        <v>0</v>
      </c>
      <c r="K23" s="86">
        <f t="shared" si="21"/>
        <v>0</v>
      </c>
      <c r="L23" s="86">
        <f t="shared" si="21"/>
        <v>0</v>
      </c>
      <c r="M23" s="86">
        <f t="shared" si="21"/>
        <v>0</v>
      </c>
      <c r="N23" s="86">
        <f t="shared" si="21"/>
        <v>0</v>
      </c>
      <c r="O23" s="86">
        <f t="shared" si="21"/>
        <v>0</v>
      </c>
      <c r="P23" s="86">
        <f t="shared" si="21"/>
        <v>0</v>
      </c>
      <c r="Q23" s="86">
        <f t="shared" si="21"/>
        <v>0</v>
      </c>
      <c r="R23" s="86">
        <f t="shared" si="21"/>
        <v>0</v>
      </c>
      <c r="S23" s="86">
        <f t="shared" si="21"/>
        <v>0</v>
      </c>
      <c r="T23" s="86">
        <f t="shared" si="21"/>
        <v>0</v>
      </c>
      <c r="U23" s="86">
        <f t="shared" si="21"/>
        <v>0</v>
      </c>
      <c r="V23" s="59">
        <f t="shared" si="2"/>
        <v>2649400</v>
      </c>
      <c r="W23" s="86">
        <f t="shared" si="21"/>
        <v>0</v>
      </c>
      <c r="X23" s="86">
        <f t="shared" si="21"/>
        <v>0</v>
      </c>
      <c r="Y23" s="86">
        <f>SUM(Y24:Y28)</f>
        <v>0</v>
      </c>
      <c r="Z23" s="86">
        <f t="shared" si="21"/>
        <v>0</v>
      </c>
      <c r="AA23" s="86">
        <f t="shared" si="21"/>
        <v>0</v>
      </c>
      <c r="AB23" s="86">
        <f t="shared" si="21"/>
        <v>0</v>
      </c>
      <c r="AC23" s="86">
        <f t="shared" si="21"/>
        <v>0</v>
      </c>
      <c r="AD23" s="59">
        <f t="shared" si="14"/>
        <v>0</v>
      </c>
      <c r="AE23" s="86">
        <f t="shared" si="21"/>
        <v>9694.3700000000008</v>
      </c>
      <c r="AF23" s="86">
        <f t="shared" si="21"/>
        <v>0</v>
      </c>
      <c r="AG23" s="86">
        <f t="shared" si="21"/>
        <v>0</v>
      </c>
      <c r="AH23" s="86">
        <f t="shared" si="21"/>
        <v>0</v>
      </c>
      <c r="AI23" s="86">
        <f t="shared" si="21"/>
        <v>0</v>
      </c>
      <c r="AJ23" s="86">
        <f t="shared" si="21"/>
        <v>3199.25</v>
      </c>
      <c r="AK23" s="86">
        <f t="shared" si="21"/>
        <v>0</v>
      </c>
      <c r="AL23" s="86">
        <f t="shared" si="21"/>
        <v>0</v>
      </c>
      <c r="AM23" s="86">
        <f t="shared" si="21"/>
        <v>0</v>
      </c>
      <c r="AN23" s="86">
        <f t="shared" si="21"/>
        <v>0</v>
      </c>
      <c r="AO23" s="86">
        <f t="shared" si="21"/>
        <v>0</v>
      </c>
      <c r="AP23" s="86">
        <f t="shared" si="21"/>
        <v>0</v>
      </c>
      <c r="AQ23" s="86">
        <f t="shared" si="21"/>
        <v>0</v>
      </c>
      <c r="AR23" s="86">
        <f t="shared" si="21"/>
        <v>0</v>
      </c>
      <c r="AS23" s="86">
        <f t="shared" si="21"/>
        <v>0</v>
      </c>
      <c r="AT23" s="86">
        <f t="shared" si="21"/>
        <v>0</v>
      </c>
      <c r="AU23" s="58">
        <f t="shared" si="6"/>
        <v>12893.62</v>
      </c>
      <c r="AV23" s="59">
        <f t="shared" si="3"/>
        <v>2662293.62</v>
      </c>
      <c r="AW23" s="62"/>
      <c r="AX23" s="63">
        <f t="shared" si="7"/>
        <v>2649400</v>
      </c>
      <c r="AY23" s="63">
        <f t="shared" si="8"/>
        <v>0</v>
      </c>
      <c r="AZ23" s="63">
        <f t="shared" si="9"/>
        <v>0</v>
      </c>
      <c r="BA23" s="63">
        <f t="shared" si="10"/>
        <v>0</v>
      </c>
      <c r="BB23" s="64">
        <f t="shared" si="11"/>
        <v>2649400</v>
      </c>
      <c r="BL23" s="66"/>
    </row>
    <row r="24" spans="1:64" ht="15.95" customHeight="1" x14ac:dyDescent="0.3">
      <c r="A24" s="73"/>
      <c r="B24" s="74"/>
      <c r="C24" s="75" t="s">
        <v>65</v>
      </c>
      <c r="D24" s="75"/>
      <c r="E24" s="76" t="s">
        <v>66</v>
      </c>
      <c r="F24" s="77">
        <v>247</v>
      </c>
      <c r="G24" s="92">
        <f>1424000</f>
        <v>1424000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59">
        <f t="shared" si="2"/>
        <v>1424000</v>
      </c>
      <c r="W24" s="78"/>
      <c r="X24" s="78"/>
      <c r="Y24" s="78"/>
      <c r="Z24" s="78"/>
      <c r="AA24" s="78"/>
      <c r="AB24" s="78"/>
      <c r="AC24" s="78"/>
      <c r="AD24" s="59">
        <f t="shared" si="14"/>
        <v>0</v>
      </c>
      <c r="AE24" s="78">
        <f>9694.37</f>
        <v>9694.3700000000008</v>
      </c>
      <c r="AF24" s="78"/>
      <c r="AG24" s="78"/>
      <c r="AH24" s="78"/>
      <c r="AI24" s="78"/>
      <c r="AJ24" s="78">
        <f>3199.25</f>
        <v>3199.25</v>
      </c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58">
        <f t="shared" si="6"/>
        <v>12893.62</v>
      </c>
      <c r="AV24" s="59">
        <f t="shared" si="3"/>
        <v>1436893.62</v>
      </c>
      <c r="AW24" s="19"/>
      <c r="AX24" s="63">
        <f t="shared" si="7"/>
        <v>1424000</v>
      </c>
      <c r="AY24" s="63">
        <f t="shared" si="8"/>
        <v>0</v>
      </c>
      <c r="AZ24" s="63">
        <f t="shared" si="9"/>
        <v>0</v>
      </c>
      <c r="BA24" s="63">
        <f t="shared" si="10"/>
        <v>0</v>
      </c>
      <c r="BB24" s="64">
        <f t="shared" si="11"/>
        <v>1424000</v>
      </c>
      <c r="BL24" s="66"/>
    </row>
    <row r="25" spans="1:64" ht="15.95" customHeight="1" x14ac:dyDescent="0.3">
      <c r="A25" s="73"/>
      <c r="B25" s="74"/>
      <c r="C25" s="75" t="s">
        <v>67</v>
      </c>
      <c r="D25" s="75"/>
      <c r="E25" s="76" t="s">
        <v>68</v>
      </c>
      <c r="F25" s="77">
        <v>247</v>
      </c>
      <c r="G25" s="78">
        <f>826000</f>
        <v>826000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59">
        <f t="shared" si="2"/>
        <v>826000</v>
      </c>
      <c r="W25" s="78"/>
      <c r="X25" s="78"/>
      <c r="Y25" s="78"/>
      <c r="Z25" s="78"/>
      <c r="AA25" s="78"/>
      <c r="AB25" s="78"/>
      <c r="AC25" s="78"/>
      <c r="AD25" s="59">
        <f t="shared" si="14"/>
        <v>0</v>
      </c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58">
        <f t="shared" si="6"/>
        <v>0</v>
      </c>
      <c r="AV25" s="59">
        <f t="shared" si="3"/>
        <v>826000</v>
      </c>
      <c r="AW25" s="19"/>
      <c r="AX25" s="63">
        <f t="shared" si="7"/>
        <v>826000</v>
      </c>
      <c r="AY25" s="63">
        <f t="shared" si="8"/>
        <v>0</v>
      </c>
      <c r="AZ25" s="63">
        <f t="shared" si="9"/>
        <v>0</v>
      </c>
      <c r="BA25" s="63">
        <f t="shared" si="10"/>
        <v>0</v>
      </c>
      <c r="BB25" s="64">
        <f t="shared" si="11"/>
        <v>826000</v>
      </c>
      <c r="BL25" s="66"/>
    </row>
    <row r="26" spans="1:64" ht="15.95" customHeight="1" x14ac:dyDescent="0.3">
      <c r="A26" s="73"/>
      <c r="B26" s="74"/>
      <c r="C26" s="75" t="s">
        <v>69</v>
      </c>
      <c r="D26" s="75"/>
      <c r="E26" s="76" t="s">
        <v>70</v>
      </c>
      <c r="F26" s="77">
        <v>247</v>
      </c>
      <c r="G26" s="78">
        <f>218500</f>
        <v>218500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59">
        <f t="shared" si="2"/>
        <v>218500</v>
      </c>
      <c r="W26" s="78"/>
      <c r="X26" s="78"/>
      <c r="Y26" s="78"/>
      <c r="Z26" s="78"/>
      <c r="AA26" s="78"/>
      <c r="AB26" s="78"/>
      <c r="AC26" s="78"/>
      <c r="AD26" s="59">
        <f t="shared" si="14"/>
        <v>0</v>
      </c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58">
        <f t="shared" si="6"/>
        <v>0</v>
      </c>
      <c r="AV26" s="59">
        <f t="shared" si="3"/>
        <v>218500</v>
      </c>
      <c r="AW26" s="19"/>
      <c r="AX26" s="63">
        <f t="shared" si="7"/>
        <v>218500</v>
      </c>
      <c r="AY26" s="63">
        <f t="shared" si="8"/>
        <v>0</v>
      </c>
      <c r="AZ26" s="63">
        <f t="shared" si="9"/>
        <v>0</v>
      </c>
      <c r="BA26" s="63">
        <f t="shared" si="10"/>
        <v>0</v>
      </c>
      <c r="BB26" s="64">
        <f t="shared" si="11"/>
        <v>218500</v>
      </c>
      <c r="BL26" s="66"/>
    </row>
    <row r="27" spans="1:64" ht="15.95" customHeight="1" x14ac:dyDescent="0.3">
      <c r="A27" s="73"/>
      <c r="B27" s="74"/>
      <c r="C27" s="75" t="s">
        <v>71</v>
      </c>
      <c r="D27" s="75"/>
      <c r="E27" s="76" t="s">
        <v>72</v>
      </c>
      <c r="F27" s="77">
        <v>247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59">
        <f t="shared" si="2"/>
        <v>0</v>
      </c>
      <c r="W27" s="78"/>
      <c r="X27" s="78"/>
      <c r="Y27" s="78"/>
      <c r="Z27" s="78"/>
      <c r="AA27" s="78"/>
      <c r="AB27" s="78"/>
      <c r="AC27" s="78"/>
      <c r="AD27" s="59">
        <f t="shared" si="14"/>
        <v>0</v>
      </c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58">
        <f t="shared" si="6"/>
        <v>0</v>
      </c>
      <c r="AV27" s="59">
        <f t="shared" si="3"/>
        <v>0</v>
      </c>
      <c r="AW27" s="19"/>
      <c r="AX27" s="63">
        <f t="shared" si="7"/>
        <v>0</v>
      </c>
      <c r="AY27" s="63">
        <f t="shared" si="8"/>
        <v>0</v>
      </c>
      <c r="AZ27" s="63">
        <f t="shared" si="9"/>
        <v>0</v>
      </c>
      <c r="BA27" s="63">
        <f t="shared" si="10"/>
        <v>0</v>
      </c>
      <c r="BB27" s="64">
        <f t="shared" si="11"/>
        <v>0</v>
      </c>
      <c r="BL27" s="66"/>
    </row>
    <row r="28" spans="1:64" ht="15.95" customHeight="1" x14ac:dyDescent="0.3">
      <c r="A28" s="73"/>
      <c r="B28" s="74"/>
      <c r="C28" s="75" t="s">
        <v>73</v>
      </c>
      <c r="D28" s="75"/>
      <c r="E28" s="93" t="s">
        <v>74</v>
      </c>
      <c r="F28" s="94">
        <v>244</v>
      </c>
      <c r="G28" s="78">
        <f>180900</f>
        <v>180900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59">
        <f t="shared" si="2"/>
        <v>180900</v>
      </c>
      <c r="W28" s="78"/>
      <c r="X28" s="78"/>
      <c r="Y28" s="78"/>
      <c r="Z28" s="78"/>
      <c r="AA28" s="78"/>
      <c r="AB28" s="78"/>
      <c r="AC28" s="78"/>
      <c r="AD28" s="59">
        <f t="shared" si="14"/>
        <v>0</v>
      </c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58">
        <f t="shared" si="6"/>
        <v>0</v>
      </c>
      <c r="AV28" s="59">
        <f t="shared" si="3"/>
        <v>180900</v>
      </c>
      <c r="AW28" s="19"/>
      <c r="AX28" s="63">
        <f t="shared" si="7"/>
        <v>180900</v>
      </c>
      <c r="AY28" s="63">
        <f t="shared" si="8"/>
        <v>0</v>
      </c>
      <c r="AZ28" s="63">
        <f t="shared" si="9"/>
        <v>0</v>
      </c>
      <c r="BA28" s="63">
        <f t="shared" si="10"/>
        <v>0</v>
      </c>
      <c r="BB28" s="64">
        <f t="shared" si="11"/>
        <v>180900</v>
      </c>
      <c r="BL28" s="66"/>
    </row>
    <row r="29" spans="1:64" s="65" customFormat="1" ht="15.95" customHeight="1" x14ac:dyDescent="0.3">
      <c r="A29" s="95">
        <v>224</v>
      </c>
      <c r="B29" s="83">
        <v>7</v>
      </c>
      <c r="C29" s="96" t="s">
        <v>75</v>
      </c>
      <c r="D29" s="83"/>
      <c r="E29" s="97" t="s">
        <v>76</v>
      </c>
      <c r="F29" s="98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59">
        <f t="shared" si="2"/>
        <v>0</v>
      </c>
      <c r="W29" s="99"/>
      <c r="X29" s="99"/>
      <c r="Y29" s="99"/>
      <c r="Z29" s="99"/>
      <c r="AA29" s="99"/>
      <c r="AB29" s="99"/>
      <c r="AC29" s="99"/>
      <c r="AD29" s="59">
        <f t="shared" si="14"/>
        <v>0</v>
      </c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58">
        <f t="shared" si="6"/>
        <v>0</v>
      </c>
      <c r="AV29" s="59">
        <f t="shared" si="3"/>
        <v>0</v>
      </c>
      <c r="AW29" s="62"/>
      <c r="AX29" s="63">
        <f t="shared" si="7"/>
        <v>0</v>
      </c>
      <c r="AY29" s="63">
        <f t="shared" si="8"/>
        <v>0</v>
      </c>
      <c r="AZ29" s="63">
        <f t="shared" si="9"/>
        <v>0</v>
      </c>
      <c r="BA29" s="63">
        <f t="shared" si="10"/>
        <v>0</v>
      </c>
      <c r="BB29" s="64">
        <f t="shared" si="11"/>
        <v>0</v>
      </c>
      <c r="BL29" s="66"/>
    </row>
    <row r="30" spans="1:64" s="65" customFormat="1" ht="15.95" customHeight="1" x14ac:dyDescent="0.3">
      <c r="A30" s="95">
        <v>225</v>
      </c>
      <c r="B30" s="83">
        <v>8</v>
      </c>
      <c r="C30" s="83"/>
      <c r="D30" s="83"/>
      <c r="E30" s="84" t="s">
        <v>77</v>
      </c>
      <c r="F30" s="85"/>
      <c r="G30" s="86">
        <f t="shared" ref="G30:H30" si="22">SUM(G60:G112)+G56+G55+G54+G53+G50+G46+G44+G31</f>
        <v>2081400.334</v>
      </c>
      <c r="H30" s="86">
        <f t="shared" si="22"/>
        <v>137393.09</v>
      </c>
      <c r="I30" s="86">
        <f t="shared" ref="I30:U30" si="23">SUM(I60:I112)+I56+I55+I54+I53+I50+I46+I44+I31</f>
        <v>0</v>
      </c>
      <c r="J30" s="86">
        <f t="shared" si="23"/>
        <v>0</v>
      </c>
      <c r="K30" s="86">
        <f t="shared" si="23"/>
        <v>0</v>
      </c>
      <c r="L30" s="86">
        <f t="shared" si="23"/>
        <v>0</v>
      </c>
      <c r="M30" s="86">
        <f t="shared" si="23"/>
        <v>0</v>
      </c>
      <c r="N30" s="86">
        <f t="shared" si="23"/>
        <v>0</v>
      </c>
      <c r="O30" s="86">
        <f t="shared" si="23"/>
        <v>0</v>
      </c>
      <c r="P30" s="86">
        <f t="shared" si="23"/>
        <v>0</v>
      </c>
      <c r="Q30" s="86">
        <f t="shared" si="23"/>
        <v>0</v>
      </c>
      <c r="R30" s="86">
        <f t="shared" si="23"/>
        <v>0</v>
      </c>
      <c r="S30" s="86">
        <f t="shared" si="23"/>
        <v>0</v>
      </c>
      <c r="T30" s="86">
        <f t="shared" si="23"/>
        <v>0</v>
      </c>
      <c r="U30" s="86">
        <f t="shared" si="23"/>
        <v>0</v>
      </c>
      <c r="V30" s="59">
        <f t="shared" si="2"/>
        <v>2218793.4240000001</v>
      </c>
      <c r="W30" s="86">
        <f t="shared" ref="W30:AC30" si="24">SUM(W60:W112)+W56+W55+W54+W53+W50+W46+W44+W31</f>
        <v>0</v>
      </c>
      <c r="X30" s="86">
        <f t="shared" si="24"/>
        <v>0</v>
      </c>
      <c r="Y30" s="86">
        <f t="shared" si="24"/>
        <v>0</v>
      </c>
      <c r="Z30" s="86">
        <f t="shared" si="24"/>
        <v>0</v>
      </c>
      <c r="AA30" s="86">
        <f t="shared" si="24"/>
        <v>0</v>
      </c>
      <c r="AB30" s="86">
        <f t="shared" si="24"/>
        <v>0</v>
      </c>
      <c r="AC30" s="86">
        <f t="shared" si="24"/>
        <v>0</v>
      </c>
      <c r="AD30" s="59">
        <f t="shared" si="14"/>
        <v>0</v>
      </c>
      <c r="AE30" s="86">
        <f t="shared" ref="AE30:AT30" si="25">SUM(AE60:AE112)+AE56+AE55+AE54+AE53+AE50+AE46+AE44+AE31</f>
        <v>2258.0500000000002</v>
      </c>
      <c r="AF30" s="86">
        <f t="shared" si="25"/>
        <v>0</v>
      </c>
      <c r="AG30" s="86">
        <f t="shared" si="25"/>
        <v>0</v>
      </c>
      <c r="AH30" s="86">
        <f t="shared" si="25"/>
        <v>0</v>
      </c>
      <c r="AI30" s="86">
        <f t="shared" si="25"/>
        <v>0</v>
      </c>
      <c r="AJ30" s="86">
        <f t="shared" si="25"/>
        <v>847.87</v>
      </c>
      <c r="AK30" s="86">
        <f t="shared" si="25"/>
        <v>0</v>
      </c>
      <c r="AL30" s="86">
        <f t="shared" si="25"/>
        <v>0</v>
      </c>
      <c r="AM30" s="86">
        <f t="shared" si="25"/>
        <v>0</v>
      </c>
      <c r="AN30" s="86">
        <f t="shared" si="25"/>
        <v>0</v>
      </c>
      <c r="AO30" s="86">
        <f t="shared" si="25"/>
        <v>0</v>
      </c>
      <c r="AP30" s="86">
        <f t="shared" si="25"/>
        <v>0</v>
      </c>
      <c r="AQ30" s="86">
        <f t="shared" si="25"/>
        <v>0</v>
      </c>
      <c r="AR30" s="86">
        <f t="shared" si="25"/>
        <v>0</v>
      </c>
      <c r="AS30" s="86">
        <f t="shared" si="25"/>
        <v>0</v>
      </c>
      <c r="AT30" s="86">
        <f t="shared" si="25"/>
        <v>0</v>
      </c>
      <c r="AU30" s="58">
        <f t="shared" si="6"/>
        <v>3105.92</v>
      </c>
      <c r="AV30" s="59">
        <f t="shared" si="3"/>
        <v>2221899.344</v>
      </c>
      <c r="AW30" s="62"/>
      <c r="AX30" s="63">
        <f t="shared" si="7"/>
        <v>2218793.4240000001</v>
      </c>
      <c r="AY30" s="63">
        <f t="shared" si="8"/>
        <v>0</v>
      </c>
      <c r="AZ30" s="63">
        <f t="shared" si="9"/>
        <v>0</v>
      </c>
      <c r="BA30" s="63">
        <f t="shared" si="10"/>
        <v>0</v>
      </c>
      <c r="BB30" s="64">
        <f t="shared" si="11"/>
        <v>2218793.4240000001</v>
      </c>
      <c r="BL30" s="66"/>
    </row>
    <row r="31" spans="1:64" s="62" customFormat="1" ht="54.75" customHeight="1" x14ac:dyDescent="0.3">
      <c r="A31" s="100"/>
      <c r="B31" s="101"/>
      <c r="C31" s="102" t="s">
        <v>78</v>
      </c>
      <c r="D31" s="102"/>
      <c r="E31" s="103" t="s">
        <v>79</v>
      </c>
      <c r="F31" s="104"/>
      <c r="G31" s="105">
        <f>SUM(G32:G43)</f>
        <v>0</v>
      </c>
      <c r="H31" s="105">
        <f>SUM(H32:H43)</f>
        <v>0</v>
      </c>
      <c r="I31" s="105">
        <f>SUM(I32:I43)</f>
        <v>0</v>
      </c>
      <c r="J31" s="105">
        <f t="shared" ref="J31:AT31" si="26">SUM(J32:J43)</f>
        <v>0</v>
      </c>
      <c r="K31" s="105">
        <f t="shared" si="26"/>
        <v>0</v>
      </c>
      <c r="L31" s="105">
        <f t="shared" si="26"/>
        <v>0</v>
      </c>
      <c r="M31" s="105">
        <f t="shared" si="26"/>
        <v>0</v>
      </c>
      <c r="N31" s="105">
        <f t="shared" si="26"/>
        <v>0</v>
      </c>
      <c r="O31" s="105">
        <f t="shared" si="26"/>
        <v>0</v>
      </c>
      <c r="P31" s="105">
        <f t="shared" si="26"/>
        <v>0</v>
      </c>
      <c r="Q31" s="105">
        <f t="shared" si="26"/>
        <v>0</v>
      </c>
      <c r="R31" s="105">
        <f t="shared" si="26"/>
        <v>0</v>
      </c>
      <c r="S31" s="105">
        <f t="shared" si="26"/>
        <v>0</v>
      </c>
      <c r="T31" s="105">
        <f t="shared" si="26"/>
        <v>0</v>
      </c>
      <c r="U31" s="105">
        <f t="shared" si="26"/>
        <v>0</v>
      </c>
      <c r="V31" s="59">
        <f t="shared" si="2"/>
        <v>0</v>
      </c>
      <c r="W31" s="105">
        <f t="shared" si="26"/>
        <v>0</v>
      </c>
      <c r="X31" s="105">
        <f t="shared" si="26"/>
        <v>0</v>
      </c>
      <c r="Y31" s="105">
        <f>SUM(Y32:Y43)</f>
        <v>0</v>
      </c>
      <c r="Z31" s="105">
        <f t="shared" si="26"/>
        <v>0</v>
      </c>
      <c r="AA31" s="105">
        <f t="shared" si="26"/>
        <v>0</v>
      </c>
      <c r="AB31" s="105">
        <f t="shared" si="26"/>
        <v>0</v>
      </c>
      <c r="AC31" s="105">
        <f t="shared" si="26"/>
        <v>0</v>
      </c>
      <c r="AD31" s="59">
        <f t="shared" si="14"/>
        <v>0</v>
      </c>
      <c r="AE31" s="105">
        <f t="shared" si="26"/>
        <v>0</v>
      </c>
      <c r="AF31" s="105">
        <f t="shared" si="26"/>
        <v>0</v>
      </c>
      <c r="AG31" s="105">
        <f t="shared" si="26"/>
        <v>0</v>
      </c>
      <c r="AH31" s="105">
        <f t="shared" si="26"/>
        <v>0</v>
      </c>
      <c r="AI31" s="105">
        <f t="shared" si="26"/>
        <v>0</v>
      </c>
      <c r="AJ31" s="105">
        <f t="shared" si="26"/>
        <v>0</v>
      </c>
      <c r="AK31" s="105">
        <f t="shared" si="26"/>
        <v>0</v>
      </c>
      <c r="AL31" s="105">
        <f t="shared" si="26"/>
        <v>0</v>
      </c>
      <c r="AM31" s="105">
        <f t="shared" si="26"/>
        <v>0</v>
      </c>
      <c r="AN31" s="105">
        <f t="shared" si="26"/>
        <v>0</v>
      </c>
      <c r="AO31" s="105">
        <f t="shared" si="26"/>
        <v>0</v>
      </c>
      <c r="AP31" s="105">
        <f t="shared" si="26"/>
        <v>0</v>
      </c>
      <c r="AQ31" s="105">
        <f t="shared" si="26"/>
        <v>0</v>
      </c>
      <c r="AR31" s="105">
        <f t="shared" si="26"/>
        <v>0</v>
      </c>
      <c r="AS31" s="105">
        <f t="shared" si="26"/>
        <v>0</v>
      </c>
      <c r="AT31" s="105">
        <f t="shared" si="26"/>
        <v>0</v>
      </c>
      <c r="AU31" s="58">
        <f t="shared" si="6"/>
        <v>0</v>
      </c>
      <c r="AV31" s="59">
        <f t="shared" si="3"/>
        <v>0</v>
      </c>
      <c r="AX31" s="63">
        <f t="shared" si="7"/>
        <v>0</v>
      </c>
      <c r="AY31" s="63">
        <f t="shared" si="8"/>
        <v>0</v>
      </c>
      <c r="AZ31" s="63">
        <f t="shared" si="9"/>
        <v>0</v>
      </c>
      <c r="BA31" s="63">
        <f t="shared" si="10"/>
        <v>0</v>
      </c>
      <c r="BB31" s="64">
        <f t="shared" si="11"/>
        <v>0</v>
      </c>
      <c r="BL31" s="66"/>
    </row>
    <row r="32" spans="1:64" s="19" customFormat="1" ht="15.95" customHeight="1" x14ac:dyDescent="0.3">
      <c r="A32" s="106"/>
      <c r="B32" s="74"/>
      <c r="C32" s="75"/>
      <c r="D32" s="75" t="s">
        <v>80</v>
      </c>
      <c r="E32" s="76" t="s">
        <v>81</v>
      </c>
      <c r="F32" s="77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59">
        <f t="shared" si="2"/>
        <v>0</v>
      </c>
      <c r="W32" s="78"/>
      <c r="X32" s="78"/>
      <c r="Y32" s="78"/>
      <c r="Z32" s="78"/>
      <c r="AA32" s="78"/>
      <c r="AB32" s="78"/>
      <c r="AC32" s="78"/>
      <c r="AD32" s="59">
        <f t="shared" si="14"/>
        <v>0</v>
      </c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58">
        <f t="shared" si="6"/>
        <v>0</v>
      </c>
      <c r="AV32" s="59">
        <f t="shared" si="3"/>
        <v>0</v>
      </c>
      <c r="AX32" s="63">
        <f t="shared" si="7"/>
        <v>0</v>
      </c>
      <c r="AY32" s="63">
        <f t="shared" si="8"/>
        <v>0</v>
      </c>
      <c r="AZ32" s="63">
        <f t="shared" si="9"/>
        <v>0</v>
      </c>
      <c r="BA32" s="63">
        <f t="shared" si="10"/>
        <v>0</v>
      </c>
      <c r="BB32" s="64">
        <f t="shared" si="11"/>
        <v>0</v>
      </c>
      <c r="BL32" s="66"/>
    </row>
    <row r="33" spans="1:64" s="19" customFormat="1" ht="15.95" customHeight="1" x14ac:dyDescent="0.3">
      <c r="A33" s="106"/>
      <c r="B33" s="74"/>
      <c r="C33" s="75"/>
      <c r="D33" s="75" t="s">
        <v>82</v>
      </c>
      <c r="E33" s="76" t="s">
        <v>83</v>
      </c>
      <c r="F33" s="77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59">
        <f t="shared" si="2"/>
        <v>0</v>
      </c>
      <c r="W33" s="78"/>
      <c r="X33" s="78"/>
      <c r="Y33" s="78"/>
      <c r="Z33" s="78"/>
      <c r="AA33" s="78"/>
      <c r="AB33" s="78"/>
      <c r="AC33" s="78"/>
      <c r="AD33" s="59">
        <f t="shared" si="14"/>
        <v>0</v>
      </c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58">
        <f t="shared" si="6"/>
        <v>0</v>
      </c>
      <c r="AV33" s="59">
        <f t="shared" si="3"/>
        <v>0</v>
      </c>
      <c r="AX33" s="63">
        <f t="shared" si="7"/>
        <v>0</v>
      </c>
      <c r="AY33" s="63">
        <f t="shared" si="8"/>
        <v>0</v>
      </c>
      <c r="AZ33" s="63">
        <f t="shared" si="9"/>
        <v>0</v>
      </c>
      <c r="BA33" s="63">
        <f t="shared" si="10"/>
        <v>0</v>
      </c>
      <c r="BB33" s="64">
        <f t="shared" si="11"/>
        <v>0</v>
      </c>
      <c r="BL33" s="66"/>
    </row>
    <row r="34" spans="1:64" s="19" customFormat="1" ht="15.95" customHeight="1" x14ac:dyDescent="0.3">
      <c r="A34" s="106"/>
      <c r="B34" s="74"/>
      <c r="C34" s="75"/>
      <c r="D34" s="75" t="s">
        <v>84</v>
      </c>
      <c r="E34" s="76" t="s">
        <v>85</v>
      </c>
      <c r="F34" s="77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59">
        <f t="shared" si="2"/>
        <v>0</v>
      </c>
      <c r="W34" s="78"/>
      <c r="X34" s="78"/>
      <c r="Y34" s="78"/>
      <c r="Z34" s="78"/>
      <c r="AA34" s="78"/>
      <c r="AB34" s="78"/>
      <c r="AC34" s="78"/>
      <c r="AD34" s="59">
        <f t="shared" si="14"/>
        <v>0</v>
      </c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58">
        <f t="shared" si="6"/>
        <v>0</v>
      </c>
      <c r="AV34" s="59">
        <f t="shared" si="3"/>
        <v>0</v>
      </c>
      <c r="AX34" s="63">
        <f t="shared" si="7"/>
        <v>0</v>
      </c>
      <c r="AY34" s="63">
        <f t="shared" si="8"/>
        <v>0</v>
      </c>
      <c r="AZ34" s="63">
        <f t="shared" si="9"/>
        <v>0</v>
      </c>
      <c r="BA34" s="63">
        <f t="shared" si="10"/>
        <v>0</v>
      </c>
      <c r="BB34" s="64">
        <f t="shared" si="11"/>
        <v>0</v>
      </c>
      <c r="BL34" s="66"/>
    </row>
    <row r="35" spans="1:64" s="19" customFormat="1" ht="15.95" customHeight="1" x14ac:dyDescent="0.3">
      <c r="A35" s="106"/>
      <c r="B35" s="74"/>
      <c r="C35" s="75"/>
      <c r="D35" s="75" t="s">
        <v>86</v>
      </c>
      <c r="E35" s="76" t="s">
        <v>87</v>
      </c>
      <c r="F35" s="77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59">
        <f t="shared" si="2"/>
        <v>0</v>
      </c>
      <c r="W35" s="78"/>
      <c r="X35" s="78"/>
      <c r="Y35" s="78"/>
      <c r="Z35" s="78"/>
      <c r="AA35" s="78"/>
      <c r="AB35" s="78"/>
      <c r="AC35" s="78"/>
      <c r="AD35" s="59">
        <f t="shared" si="14"/>
        <v>0</v>
      </c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58">
        <f t="shared" si="6"/>
        <v>0</v>
      </c>
      <c r="AV35" s="59">
        <f t="shared" si="3"/>
        <v>0</v>
      </c>
      <c r="AX35" s="63">
        <f t="shared" si="7"/>
        <v>0</v>
      </c>
      <c r="AY35" s="63">
        <f t="shared" si="8"/>
        <v>0</v>
      </c>
      <c r="AZ35" s="63">
        <f t="shared" si="9"/>
        <v>0</v>
      </c>
      <c r="BA35" s="63">
        <f t="shared" si="10"/>
        <v>0</v>
      </c>
      <c r="BB35" s="64">
        <f t="shared" si="11"/>
        <v>0</v>
      </c>
      <c r="BL35" s="66"/>
    </row>
    <row r="36" spans="1:64" s="19" customFormat="1" ht="15.95" customHeight="1" x14ac:dyDescent="0.3">
      <c r="A36" s="106"/>
      <c r="B36" s="74"/>
      <c r="C36" s="75"/>
      <c r="D36" s="75" t="s">
        <v>88</v>
      </c>
      <c r="E36" s="76" t="s">
        <v>89</v>
      </c>
      <c r="F36" s="77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59">
        <f t="shared" si="2"/>
        <v>0</v>
      </c>
      <c r="W36" s="78"/>
      <c r="X36" s="78"/>
      <c r="Y36" s="78"/>
      <c r="Z36" s="78"/>
      <c r="AA36" s="78"/>
      <c r="AB36" s="78"/>
      <c r="AC36" s="78"/>
      <c r="AD36" s="59">
        <f t="shared" si="14"/>
        <v>0</v>
      </c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58">
        <f t="shared" si="6"/>
        <v>0</v>
      </c>
      <c r="AV36" s="59">
        <f t="shared" si="3"/>
        <v>0</v>
      </c>
      <c r="AX36" s="63">
        <f t="shared" si="7"/>
        <v>0</v>
      </c>
      <c r="AY36" s="63">
        <f t="shared" si="8"/>
        <v>0</v>
      </c>
      <c r="AZ36" s="63">
        <f t="shared" si="9"/>
        <v>0</v>
      </c>
      <c r="BA36" s="63">
        <f t="shared" si="10"/>
        <v>0</v>
      </c>
      <c r="BB36" s="64">
        <f t="shared" si="11"/>
        <v>0</v>
      </c>
      <c r="BL36" s="66"/>
    </row>
    <row r="37" spans="1:64" s="19" customFormat="1" ht="15.95" customHeight="1" x14ac:dyDescent="0.3">
      <c r="A37" s="106"/>
      <c r="B37" s="74"/>
      <c r="C37" s="75"/>
      <c r="D37" s="75" t="s">
        <v>90</v>
      </c>
      <c r="E37" s="107" t="s">
        <v>91</v>
      </c>
      <c r="F37" s="10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59">
        <f t="shared" si="2"/>
        <v>0</v>
      </c>
      <c r="W37" s="78"/>
      <c r="X37" s="78"/>
      <c r="Y37" s="78"/>
      <c r="Z37" s="78"/>
      <c r="AA37" s="78"/>
      <c r="AB37" s="78"/>
      <c r="AC37" s="78"/>
      <c r="AD37" s="59">
        <f t="shared" si="14"/>
        <v>0</v>
      </c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58">
        <f t="shared" si="6"/>
        <v>0</v>
      </c>
      <c r="AV37" s="59">
        <f t="shared" si="3"/>
        <v>0</v>
      </c>
      <c r="AX37" s="63">
        <f t="shared" si="7"/>
        <v>0</v>
      </c>
      <c r="AY37" s="63">
        <f t="shared" si="8"/>
        <v>0</v>
      </c>
      <c r="AZ37" s="63">
        <f t="shared" si="9"/>
        <v>0</v>
      </c>
      <c r="BA37" s="63">
        <f t="shared" si="10"/>
        <v>0</v>
      </c>
      <c r="BB37" s="64">
        <f t="shared" si="11"/>
        <v>0</v>
      </c>
      <c r="BL37" s="66"/>
    </row>
    <row r="38" spans="1:64" s="19" customFormat="1" ht="30" customHeight="1" x14ac:dyDescent="0.3">
      <c r="A38" s="106"/>
      <c r="B38" s="74"/>
      <c r="C38" s="75"/>
      <c r="D38" s="75" t="s">
        <v>92</v>
      </c>
      <c r="E38" s="107" t="s">
        <v>93</v>
      </c>
      <c r="F38" s="10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59">
        <f t="shared" si="2"/>
        <v>0</v>
      </c>
      <c r="W38" s="78"/>
      <c r="X38" s="78"/>
      <c r="Y38" s="78"/>
      <c r="Z38" s="78"/>
      <c r="AA38" s="78"/>
      <c r="AB38" s="78"/>
      <c r="AC38" s="78"/>
      <c r="AD38" s="59">
        <f t="shared" si="14"/>
        <v>0</v>
      </c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58">
        <f t="shared" si="6"/>
        <v>0</v>
      </c>
      <c r="AV38" s="59">
        <f t="shared" si="3"/>
        <v>0</v>
      </c>
      <c r="AX38" s="63">
        <f t="shared" si="7"/>
        <v>0</v>
      </c>
      <c r="AY38" s="63">
        <f t="shared" si="8"/>
        <v>0</v>
      </c>
      <c r="AZ38" s="63">
        <f t="shared" si="9"/>
        <v>0</v>
      </c>
      <c r="BA38" s="63">
        <f t="shared" si="10"/>
        <v>0</v>
      </c>
      <c r="BB38" s="64">
        <f t="shared" si="11"/>
        <v>0</v>
      </c>
      <c r="BL38" s="66"/>
    </row>
    <row r="39" spans="1:64" s="19" customFormat="1" ht="15.95" customHeight="1" x14ac:dyDescent="0.3">
      <c r="A39" s="106"/>
      <c r="B39" s="74"/>
      <c r="C39" s="75"/>
      <c r="D39" s="75" t="s">
        <v>94</v>
      </c>
      <c r="E39" s="76" t="s">
        <v>95</v>
      </c>
      <c r="F39" s="77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59">
        <f t="shared" si="2"/>
        <v>0</v>
      </c>
      <c r="W39" s="78"/>
      <c r="X39" s="78"/>
      <c r="Y39" s="78"/>
      <c r="Z39" s="78"/>
      <c r="AA39" s="78"/>
      <c r="AB39" s="78"/>
      <c r="AC39" s="78"/>
      <c r="AD39" s="59">
        <f t="shared" si="14"/>
        <v>0</v>
      </c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58">
        <f t="shared" si="6"/>
        <v>0</v>
      </c>
      <c r="AV39" s="59">
        <f t="shared" si="3"/>
        <v>0</v>
      </c>
      <c r="AX39" s="63">
        <f t="shared" si="7"/>
        <v>0</v>
      </c>
      <c r="AY39" s="63">
        <f t="shared" si="8"/>
        <v>0</v>
      </c>
      <c r="AZ39" s="63">
        <f t="shared" si="9"/>
        <v>0</v>
      </c>
      <c r="BA39" s="63">
        <f t="shared" si="10"/>
        <v>0</v>
      </c>
      <c r="BB39" s="64">
        <f t="shared" si="11"/>
        <v>0</v>
      </c>
      <c r="BL39" s="66"/>
    </row>
    <row r="40" spans="1:64" s="19" customFormat="1" ht="15.95" customHeight="1" x14ac:dyDescent="0.3">
      <c r="A40" s="106"/>
      <c r="B40" s="74"/>
      <c r="C40" s="75"/>
      <c r="D40" s="75" t="s">
        <v>96</v>
      </c>
      <c r="E40" s="89" t="s">
        <v>97</v>
      </c>
      <c r="F40" s="77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59">
        <f t="shared" si="2"/>
        <v>0</v>
      </c>
      <c r="W40" s="78"/>
      <c r="X40" s="78"/>
      <c r="Y40" s="78"/>
      <c r="Z40" s="78"/>
      <c r="AA40" s="78"/>
      <c r="AB40" s="78"/>
      <c r="AC40" s="78"/>
      <c r="AD40" s="59">
        <f t="shared" si="14"/>
        <v>0</v>
      </c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58">
        <f t="shared" si="6"/>
        <v>0</v>
      </c>
      <c r="AV40" s="59">
        <f t="shared" si="3"/>
        <v>0</v>
      </c>
      <c r="AX40" s="63">
        <f t="shared" si="7"/>
        <v>0</v>
      </c>
      <c r="AY40" s="63">
        <f t="shared" si="8"/>
        <v>0</v>
      </c>
      <c r="AZ40" s="63">
        <f t="shared" si="9"/>
        <v>0</v>
      </c>
      <c r="BA40" s="63">
        <f t="shared" si="10"/>
        <v>0</v>
      </c>
      <c r="BB40" s="64">
        <f t="shared" si="11"/>
        <v>0</v>
      </c>
      <c r="BL40" s="66"/>
    </row>
    <row r="41" spans="1:64" s="19" customFormat="1" ht="15.95" customHeight="1" x14ac:dyDescent="0.3">
      <c r="A41" s="106"/>
      <c r="B41" s="74"/>
      <c r="C41" s="75"/>
      <c r="D41" s="75" t="s">
        <v>98</v>
      </c>
      <c r="E41" s="76" t="s">
        <v>99</v>
      </c>
      <c r="F41" s="77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59">
        <f t="shared" si="2"/>
        <v>0</v>
      </c>
      <c r="W41" s="78"/>
      <c r="X41" s="78"/>
      <c r="Y41" s="78"/>
      <c r="Z41" s="78"/>
      <c r="AA41" s="78"/>
      <c r="AB41" s="78"/>
      <c r="AC41" s="78"/>
      <c r="AD41" s="59">
        <f t="shared" si="14"/>
        <v>0</v>
      </c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58">
        <f t="shared" si="6"/>
        <v>0</v>
      </c>
      <c r="AV41" s="59">
        <f t="shared" si="3"/>
        <v>0</v>
      </c>
      <c r="AX41" s="63">
        <f t="shared" si="7"/>
        <v>0</v>
      </c>
      <c r="AY41" s="63">
        <f t="shared" si="8"/>
        <v>0</v>
      </c>
      <c r="AZ41" s="63">
        <f t="shared" si="9"/>
        <v>0</v>
      </c>
      <c r="BA41" s="63">
        <f t="shared" si="10"/>
        <v>0</v>
      </c>
      <c r="BB41" s="64">
        <f t="shared" si="11"/>
        <v>0</v>
      </c>
      <c r="BL41" s="66"/>
    </row>
    <row r="42" spans="1:64" s="19" customFormat="1" ht="15.95" customHeight="1" x14ac:dyDescent="0.3">
      <c r="A42" s="106"/>
      <c r="B42" s="74"/>
      <c r="C42" s="75"/>
      <c r="D42" s="75" t="s">
        <v>100</v>
      </c>
      <c r="E42" s="76" t="s">
        <v>101</v>
      </c>
      <c r="F42" s="77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59">
        <f t="shared" si="2"/>
        <v>0</v>
      </c>
      <c r="W42" s="78"/>
      <c r="X42" s="78"/>
      <c r="Y42" s="78"/>
      <c r="Z42" s="78"/>
      <c r="AA42" s="78"/>
      <c r="AB42" s="78"/>
      <c r="AC42" s="78"/>
      <c r="AD42" s="59">
        <f t="shared" si="14"/>
        <v>0</v>
      </c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58">
        <f t="shared" si="6"/>
        <v>0</v>
      </c>
      <c r="AV42" s="59">
        <f t="shared" si="3"/>
        <v>0</v>
      </c>
      <c r="AX42" s="63">
        <f t="shared" si="7"/>
        <v>0</v>
      </c>
      <c r="AY42" s="63">
        <f t="shared" si="8"/>
        <v>0</v>
      </c>
      <c r="AZ42" s="63">
        <f t="shared" si="9"/>
        <v>0</v>
      </c>
      <c r="BA42" s="63">
        <f t="shared" si="10"/>
        <v>0</v>
      </c>
      <c r="BB42" s="64">
        <f t="shared" si="11"/>
        <v>0</v>
      </c>
      <c r="BL42" s="66"/>
    </row>
    <row r="43" spans="1:64" s="19" customFormat="1" ht="15.95" customHeight="1" x14ac:dyDescent="0.3">
      <c r="A43" s="106"/>
      <c r="B43" s="74"/>
      <c r="C43" s="75"/>
      <c r="D43" s="75" t="s">
        <v>102</v>
      </c>
      <c r="E43" s="76" t="s">
        <v>103</v>
      </c>
      <c r="F43" s="77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59">
        <f t="shared" si="2"/>
        <v>0</v>
      </c>
      <c r="W43" s="78"/>
      <c r="X43" s="78"/>
      <c r="Y43" s="78"/>
      <c r="Z43" s="78"/>
      <c r="AA43" s="78"/>
      <c r="AB43" s="78"/>
      <c r="AC43" s="78"/>
      <c r="AD43" s="59">
        <f t="shared" si="14"/>
        <v>0</v>
      </c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58">
        <f t="shared" si="6"/>
        <v>0</v>
      </c>
      <c r="AV43" s="59">
        <f t="shared" si="3"/>
        <v>0</v>
      </c>
      <c r="AX43" s="63">
        <f t="shared" si="7"/>
        <v>0</v>
      </c>
      <c r="AY43" s="63">
        <f t="shared" si="8"/>
        <v>0</v>
      </c>
      <c r="AZ43" s="63">
        <f t="shared" si="9"/>
        <v>0</v>
      </c>
      <c r="BA43" s="63">
        <f t="shared" si="10"/>
        <v>0</v>
      </c>
      <c r="BB43" s="64">
        <f t="shared" si="11"/>
        <v>0</v>
      </c>
      <c r="BL43" s="66"/>
    </row>
    <row r="44" spans="1:64" s="115" customFormat="1" ht="15.95" customHeight="1" x14ac:dyDescent="0.3">
      <c r="A44" s="109"/>
      <c r="B44" s="110"/>
      <c r="C44" s="111" t="s">
        <v>104</v>
      </c>
      <c r="D44" s="111"/>
      <c r="E44" s="112" t="s">
        <v>105</v>
      </c>
      <c r="F44" s="113"/>
      <c r="G44" s="114">
        <f>SUM(G45:G45)</f>
        <v>22389</v>
      </c>
      <c r="H44" s="114">
        <f>SUM(H45:H45)</f>
        <v>0</v>
      </c>
      <c r="I44" s="114">
        <f>SUM(I45:I45)</f>
        <v>0</v>
      </c>
      <c r="J44" s="114">
        <f t="shared" ref="J44:AT44" si="27">SUM(J45:J45)</f>
        <v>0</v>
      </c>
      <c r="K44" s="114">
        <f t="shared" si="27"/>
        <v>0</v>
      </c>
      <c r="L44" s="114">
        <f t="shared" si="27"/>
        <v>0</v>
      </c>
      <c r="M44" s="114">
        <f t="shared" si="27"/>
        <v>0</v>
      </c>
      <c r="N44" s="114">
        <f t="shared" si="27"/>
        <v>0</v>
      </c>
      <c r="O44" s="114">
        <f t="shared" si="27"/>
        <v>0</v>
      </c>
      <c r="P44" s="114">
        <f t="shared" si="27"/>
        <v>0</v>
      </c>
      <c r="Q44" s="114">
        <f t="shared" si="27"/>
        <v>0</v>
      </c>
      <c r="R44" s="114">
        <f t="shared" si="27"/>
        <v>0</v>
      </c>
      <c r="S44" s="114">
        <f t="shared" si="27"/>
        <v>0</v>
      </c>
      <c r="T44" s="114">
        <f t="shared" si="27"/>
        <v>0</v>
      </c>
      <c r="U44" s="114">
        <f t="shared" si="27"/>
        <v>0</v>
      </c>
      <c r="V44" s="59">
        <f t="shared" si="2"/>
        <v>22389</v>
      </c>
      <c r="W44" s="114">
        <f t="shared" si="27"/>
        <v>0</v>
      </c>
      <c r="X44" s="114">
        <f t="shared" si="27"/>
        <v>0</v>
      </c>
      <c r="Y44" s="114">
        <f>SUM(Y45:Y45)</f>
        <v>0</v>
      </c>
      <c r="Z44" s="114">
        <f t="shared" si="27"/>
        <v>0</v>
      </c>
      <c r="AA44" s="114">
        <f t="shared" si="27"/>
        <v>0</v>
      </c>
      <c r="AB44" s="114">
        <f t="shared" si="27"/>
        <v>0</v>
      </c>
      <c r="AC44" s="114">
        <f t="shared" si="27"/>
        <v>0</v>
      </c>
      <c r="AD44" s="59">
        <f t="shared" si="14"/>
        <v>0</v>
      </c>
      <c r="AE44" s="114">
        <f t="shared" si="27"/>
        <v>0</v>
      </c>
      <c r="AF44" s="114">
        <f t="shared" si="27"/>
        <v>0</v>
      </c>
      <c r="AG44" s="114">
        <f t="shared" si="27"/>
        <v>0</v>
      </c>
      <c r="AH44" s="114">
        <f t="shared" si="27"/>
        <v>0</v>
      </c>
      <c r="AI44" s="114">
        <f t="shared" si="27"/>
        <v>0</v>
      </c>
      <c r="AJ44" s="114">
        <f t="shared" si="27"/>
        <v>0</v>
      </c>
      <c r="AK44" s="114">
        <f t="shared" si="27"/>
        <v>0</v>
      </c>
      <c r="AL44" s="114">
        <f t="shared" si="27"/>
        <v>0</v>
      </c>
      <c r="AM44" s="114">
        <f t="shared" si="27"/>
        <v>0</v>
      </c>
      <c r="AN44" s="114">
        <f t="shared" si="27"/>
        <v>0</v>
      </c>
      <c r="AO44" s="114">
        <f t="shared" si="27"/>
        <v>0</v>
      </c>
      <c r="AP44" s="114">
        <f t="shared" si="27"/>
        <v>0</v>
      </c>
      <c r="AQ44" s="114">
        <f t="shared" si="27"/>
        <v>0</v>
      </c>
      <c r="AR44" s="114">
        <f t="shared" si="27"/>
        <v>0</v>
      </c>
      <c r="AS44" s="114">
        <f t="shared" si="27"/>
        <v>0</v>
      </c>
      <c r="AT44" s="114">
        <f t="shared" si="27"/>
        <v>0</v>
      </c>
      <c r="AU44" s="58">
        <f t="shared" si="6"/>
        <v>0</v>
      </c>
      <c r="AV44" s="59">
        <f t="shared" si="3"/>
        <v>22389</v>
      </c>
      <c r="AW44" s="19"/>
      <c r="AX44" s="63">
        <f t="shared" si="7"/>
        <v>22389</v>
      </c>
      <c r="AY44" s="63">
        <f t="shared" si="8"/>
        <v>0</v>
      </c>
      <c r="AZ44" s="63">
        <f t="shared" si="9"/>
        <v>0</v>
      </c>
      <c r="BA44" s="63">
        <f t="shared" si="10"/>
        <v>0</v>
      </c>
      <c r="BB44" s="64">
        <f t="shared" si="11"/>
        <v>22389</v>
      </c>
      <c r="BL44" s="66"/>
    </row>
    <row r="45" spans="1:64" s="19" customFormat="1" ht="15.95" customHeight="1" x14ac:dyDescent="0.3">
      <c r="A45" s="106"/>
      <c r="B45" s="74"/>
      <c r="C45" s="75"/>
      <c r="D45" s="75" t="s">
        <v>106</v>
      </c>
      <c r="E45" s="116" t="s">
        <v>107</v>
      </c>
      <c r="F45" s="117"/>
      <c r="G45" s="78">
        <v>22389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59">
        <f t="shared" si="2"/>
        <v>22389</v>
      </c>
      <c r="W45" s="78"/>
      <c r="X45" s="78"/>
      <c r="Y45" s="78"/>
      <c r="Z45" s="78"/>
      <c r="AA45" s="78"/>
      <c r="AB45" s="78"/>
      <c r="AC45" s="78"/>
      <c r="AD45" s="59">
        <f t="shared" si="14"/>
        <v>0</v>
      </c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58">
        <f t="shared" si="6"/>
        <v>0</v>
      </c>
      <c r="AV45" s="59">
        <f t="shared" si="3"/>
        <v>22389</v>
      </c>
      <c r="AX45" s="63">
        <f t="shared" si="7"/>
        <v>22389</v>
      </c>
      <c r="AY45" s="63">
        <f t="shared" si="8"/>
        <v>0</v>
      </c>
      <c r="AZ45" s="63">
        <f t="shared" si="9"/>
        <v>0</v>
      </c>
      <c r="BA45" s="63">
        <f t="shared" si="10"/>
        <v>0</v>
      </c>
      <c r="BB45" s="64">
        <f t="shared" si="11"/>
        <v>22389</v>
      </c>
      <c r="BL45" s="66"/>
    </row>
    <row r="46" spans="1:64" s="65" customFormat="1" ht="30" customHeight="1" x14ac:dyDescent="0.3">
      <c r="A46" s="118"/>
      <c r="B46" s="119"/>
      <c r="C46" s="120" t="s">
        <v>108</v>
      </c>
      <c r="D46" s="120"/>
      <c r="E46" s="121" t="s">
        <v>109</v>
      </c>
      <c r="F46" s="122"/>
      <c r="G46" s="114">
        <f>SUM(G47:G49)</f>
        <v>98560</v>
      </c>
      <c r="H46" s="114">
        <f>SUM(H47:H49)</f>
        <v>0</v>
      </c>
      <c r="I46" s="114">
        <f>SUM(I47:I49)</f>
        <v>0</v>
      </c>
      <c r="J46" s="114">
        <f t="shared" ref="J46:AT46" si="28">SUM(J47:J49)</f>
        <v>0</v>
      </c>
      <c r="K46" s="114">
        <f t="shared" si="28"/>
        <v>0</v>
      </c>
      <c r="L46" s="114">
        <f t="shared" si="28"/>
        <v>0</v>
      </c>
      <c r="M46" s="114">
        <f t="shared" si="28"/>
        <v>0</v>
      </c>
      <c r="N46" s="114">
        <f t="shared" si="28"/>
        <v>0</v>
      </c>
      <c r="O46" s="114">
        <f t="shared" si="28"/>
        <v>0</v>
      </c>
      <c r="P46" s="114">
        <f t="shared" si="28"/>
        <v>0</v>
      </c>
      <c r="Q46" s="114">
        <f t="shared" si="28"/>
        <v>0</v>
      </c>
      <c r="R46" s="114">
        <f t="shared" si="28"/>
        <v>0</v>
      </c>
      <c r="S46" s="114">
        <f t="shared" si="28"/>
        <v>0</v>
      </c>
      <c r="T46" s="114">
        <f t="shared" si="28"/>
        <v>0</v>
      </c>
      <c r="U46" s="114">
        <f t="shared" si="28"/>
        <v>0</v>
      </c>
      <c r="V46" s="59">
        <f t="shared" si="2"/>
        <v>98560</v>
      </c>
      <c r="W46" s="114">
        <f t="shared" si="28"/>
        <v>0</v>
      </c>
      <c r="X46" s="114">
        <f t="shared" si="28"/>
        <v>0</v>
      </c>
      <c r="Y46" s="114">
        <f>SUM(Y47:Y49)</f>
        <v>0</v>
      </c>
      <c r="Z46" s="114">
        <f t="shared" si="28"/>
        <v>0</v>
      </c>
      <c r="AA46" s="114">
        <f t="shared" si="28"/>
        <v>0</v>
      </c>
      <c r="AB46" s="114">
        <f t="shared" si="28"/>
        <v>0</v>
      </c>
      <c r="AC46" s="114">
        <f t="shared" si="28"/>
        <v>0</v>
      </c>
      <c r="AD46" s="59">
        <f t="shared" si="14"/>
        <v>0</v>
      </c>
      <c r="AE46" s="114">
        <f t="shared" si="28"/>
        <v>2258.0500000000002</v>
      </c>
      <c r="AF46" s="114">
        <f t="shared" si="28"/>
        <v>0</v>
      </c>
      <c r="AG46" s="114">
        <f t="shared" si="28"/>
        <v>0</v>
      </c>
      <c r="AH46" s="114">
        <f t="shared" si="28"/>
        <v>0</v>
      </c>
      <c r="AI46" s="114">
        <f t="shared" si="28"/>
        <v>0</v>
      </c>
      <c r="AJ46" s="114">
        <f t="shared" si="28"/>
        <v>847.87</v>
      </c>
      <c r="AK46" s="114">
        <f t="shared" si="28"/>
        <v>0</v>
      </c>
      <c r="AL46" s="114">
        <f t="shared" si="28"/>
        <v>0</v>
      </c>
      <c r="AM46" s="114">
        <f t="shared" si="28"/>
        <v>0</v>
      </c>
      <c r="AN46" s="114">
        <f t="shared" si="28"/>
        <v>0</v>
      </c>
      <c r="AO46" s="114">
        <f t="shared" si="28"/>
        <v>0</v>
      </c>
      <c r="AP46" s="114">
        <f t="shared" si="28"/>
        <v>0</v>
      </c>
      <c r="AQ46" s="114">
        <f t="shared" si="28"/>
        <v>0</v>
      </c>
      <c r="AR46" s="114">
        <f t="shared" si="28"/>
        <v>0</v>
      </c>
      <c r="AS46" s="114">
        <f t="shared" si="28"/>
        <v>0</v>
      </c>
      <c r="AT46" s="114">
        <f t="shared" si="28"/>
        <v>0</v>
      </c>
      <c r="AU46" s="58">
        <f t="shared" si="6"/>
        <v>3105.92</v>
      </c>
      <c r="AV46" s="59">
        <f t="shared" si="3"/>
        <v>101665.92</v>
      </c>
      <c r="AW46" s="62"/>
      <c r="AX46" s="63">
        <f t="shared" si="7"/>
        <v>98560</v>
      </c>
      <c r="AY46" s="63">
        <f t="shared" si="8"/>
        <v>0</v>
      </c>
      <c r="AZ46" s="63">
        <f t="shared" si="9"/>
        <v>0</v>
      </c>
      <c r="BA46" s="63">
        <f t="shared" si="10"/>
        <v>0</v>
      </c>
      <c r="BB46" s="64">
        <f t="shared" si="11"/>
        <v>98560</v>
      </c>
      <c r="BL46" s="66"/>
    </row>
    <row r="47" spans="1:64" s="19" customFormat="1" ht="31.5" x14ac:dyDescent="0.3">
      <c r="A47" s="106"/>
      <c r="B47" s="74"/>
      <c r="C47" s="75"/>
      <c r="D47" s="75" t="s">
        <v>110</v>
      </c>
      <c r="E47" s="116" t="s">
        <v>111</v>
      </c>
      <c r="F47" s="117"/>
      <c r="G47" s="78">
        <v>64759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59">
        <f t="shared" si="2"/>
        <v>64759</v>
      </c>
      <c r="W47" s="78"/>
      <c r="X47" s="78"/>
      <c r="Y47" s="78"/>
      <c r="Z47" s="78"/>
      <c r="AA47" s="78"/>
      <c r="AB47" s="78"/>
      <c r="AC47" s="78"/>
      <c r="AD47" s="59">
        <f t="shared" si="14"/>
        <v>0</v>
      </c>
      <c r="AE47" s="78">
        <f>2258.05</f>
        <v>2258.0500000000002</v>
      </c>
      <c r="AF47" s="78"/>
      <c r="AG47" s="78"/>
      <c r="AH47" s="78"/>
      <c r="AI47" s="78"/>
      <c r="AJ47" s="78">
        <f>847.87</f>
        <v>847.87</v>
      </c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58">
        <f t="shared" si="6"/>
        <v>3105.92</v>
      </c>
      <c r="AV47" s="59">
        <f t="shared" si="3"/>
        <v>67864.92</v>
      </c>
      <c r="AX47" s="63">
        <f t="shared" si="7"/>
        <v>64759</v>
      </c>
      <c r="AY47" s="63">
        <f t="shared" si="8"/>
        <v>0</v>
      </c>
      <c r="AZ47" s="63">
        <f t="shared" si="9"/>
        <v>0</v>
      </c>
      <c r="BA47" s="63">
        <f t="shared" si="10"/>
        <v>0</v>
      </c>
      <c r="BB47" s="64">
        <f t="shared" si="11"/>
        <v>64759</v>
      </c>
      <c r="BL47" s="66"/>
    </row>
    <row r="48" spans="1:64" s="19" customFormat="1" ht="15.95" customHeight="1" x14ac:dyDescent="0.3">
      <c r="A48" s="106"/>
      <c r="B48" s="74"/>
      <c r="C48" s="75"/>
      <c r="D48" s="75" t="s">
        <v>112</v>
      </c>
      <c r="E48" s="116" t="s">
        <v>113</v>
      </c>
      <c r="F48" s="117"/>
      <c r="G48" s="123">
        <v>33801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59">
        <f t="shared" si="2"/>
        <v>33801</v>
      </c>
      <c r="W48" s="78"/>
      <c r="X48" s="78"/>
      <c r="Y48" s="78"/>
      <c r="Z48" s="78"/>
      <c r="AA48" s="78"/>
      <c r="AB48" s="78"/>
      <c r="AC48" s="78"/>
      <c r="AD48" s="59">
        <f t="shared" si="14"/>
        <v>0</v>
      </c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58">
        <f t="shared" si="6"/>
        <v>0</v>
      </c>
      <c r="AV48" s="59">
        <f t="shared" si="3"/>
        <v>33801</v>
      </c>
      <c r="AX48" s="63">
        <f t="shared" si="7"/>
        <v>33801</v>
      </c>
      <c r="AY48" s="63">
        <f t="shared" si="8"/>
        <v>0</v>
      </c>
      <c r="AZ48" s="63">
        <f t="shared" si="9"/>
        <v>0</v>
      </c>
      <c r="BA48" s="63">
        <f t="shared" si="10"/>
        <v>0</v>
      </c>
      <c r="BB48" s="64">
        <f t="shared" si="11"/>
        <v>33801</v>
      </c>
      <c r="BL48" s="66"/>
    </row>
    <row r="49" spans="1:64" s="19" customFormat="1" ht="15.95" customHeight="1" x14ac:dyDescent="0.3">
      <c r="A49" s="106"/>
      <c r="B49" s="74"/>
      <c r="C49" s="75"/>
      <c r="D49" s="75" t="s">
        <v>114</v>
      </c>
      <c r="E49" s="116" t="s">
        <v>115</v>
      </c>
      <c r="F49" s="117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59">
        <f t="shared" si="2"/>
        <v>0</v>
      </c>
      <c r="W49" s="78"/>
      <c r="X49" s="78"/>
      <c r="Y49" s="78"/>
      <c r="Z49" s="78"/>
      <c r="AA49" s="78"/>
      <c r="AB49" s="78"/>
      <c r="AC49" s="78"/>
      <c r="AD49" s="59">
        <f t="shared" si="14"/>
        <v>0</v>
      </c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58">
        <f t="shared" si="6"/>
        <v>0</v>
      </c>
      <c r="AV49" s="59">
        <f t="shared" si="3"/>
        <v>0</v>
      </c>
      <c r="AX49" s="63">
        <f t="shared" si="7"/>
        <v>0</v>
      </c>
      <c r="AY49" s="63">
        <f t="shared" si="8"/>
        <v>0</v>
      </c>
      <c r="AZ49" s="63">
        <f t="shared" si="9"/>
        <v>0</v>
      </c>
      <c r="BA49" s="63">
        <f t="shared" si="10"/>
        <v>0</v>
      </c>
      <c r="BB49" s="64">
        <f t="shared" si="11"/>
        <v>0</v>
      </c>
      <c r="BL49" s="66"/>
    </row>
    <row r="50" spans="1:64" s="65" customFormat="1" ht="33" customHeight="1" x14ac:dyDescent="0.3">
      <c r="A50" s="118"/>
      <c r="B50" s="119"/>
      <c r="C50" s="120" t="s">
        <v>116</v>
      </c>
      <c r="D50" s="120"/>
      <c r="E50" s="121" t="s">
        <v>117</v>
      </c>
      <c r="F50" s="122"/>
      <c r="G50" s="114">
        <f>SUM(G51:G52)</f>
        <v>53966</v>
      </c>
      <c r="H50" s="114">
        <f>SUM(H51:H52)</f>
        <v>0</v>
      </c>
      <c r="I50" s="114">
        <f>SUM(I51:I52)</f>
        <v>0</v>
      </c>
      <c r="J50" s="114">
        <f t="shared" ref="J50:AT50" si="29">SUM(J51:J52)</f>
        <v>0</v>
      </c>
      <c r="K50" s="114">
        <f t="shared" si="29"/>
        <v>0</v>
      </c>
      <c r="L50" s="114">
        <f t="shared" si="29"/>
        <v>0</v>
      </c>
      <c r="M50" s="114">
        <f t="shared" si="29"/>
        <v>0</v>
      </c>
      <c r="N50" s="114">
        <f t="shared" si="29"/>
        <v>0</v>
      </c>
      <c r="O50" s="114">
        <f t="shared" si="29"/>
        <v>0</v>
      </c>
      <c r="P50" s="114">
        <f t="shared" si="29"/>
        <v>0</v>
      </c>
      <c r="Q50" s="114">
        <f t="shared" si="29"/>
        <v>0</v>
      </c>
      <c r="R50" s="114">
        <f t="shared" si="29"/>
        <v>0</v>
      </c>
      <c r="S50" s="114">
        <f t="shared" si="29"/>
        <v>0</v>
      </c>
      <c r="T50" s="114">
        <f t="shared" si="29"/>
        <v>0</v>
      </c>
      <c r="U50" s="114">
        <f t="shared" si="29"/>
        <v>0</v>
      </c>
      <c r="V50" s="59">
        <f t="shared" si="2"/>
        <v>53966</v>
      </c>
      <c r="W50" s="114">
        <f t="shared" si="29"/>
        <v>0</v>
      </c>
      <c r="X50" s="114">
        <f t="shared" si="29"/>
        <v>0</v>
      </c>
      <c r="Y50" s="114">
        <f>SUM(Y51:Y52)</f>
        <v>0</v>
      </c>
      <c r="Z50" s="114">
        <f t="shared" si="29"/>
        <v>0</v>
      </c>
      <c r="AA50" s="114">
        <f t="shared" si="29"/>
        <v>0</v>
      </c>
      <c r="AB50" s="114">
        <f t="shared" si="29"/>
        <v>0</v>
      </c>
      <c r="AC50" s="114">
        <f t="shared" si="29"/>
        <v>0</v>
      </c>
      <c r="AD50" s="59">
        <f t="shared" si="14"/>
        <v>0</v>
      </c>
      <c r="AE50" s="114">
        <f t="shared" si="29"/>
        <v>0</v>
      </c>
      <c r="AF50" s="114">
        <f t="shared" si="29"/>
        <v>0</v>
      </c>
      <c r="AG50" s="114">
        <f t="shared" si="29"/>
        <v>0</v>
      </c>
      <c r="AH50" s="114">
        <f t="shared" si="29"/>
        <v>0</v>
      </c>
      <c r="AI50" s="114">
        <f t="shared" si="29"/>
        <v>0</v>
      </c>
      <c r="AJ50" s="114">
        <f t="shared" si="29"/>
        <v>0</v>
      </c>
      <c r="AK50" s="114">
        <f t="shared" si="29"/>
        <v>0</v>
      </c>
      <c r="AL50" s="114">
        <f t="shared" si="29"/>
        <v>0</v>
      </c>
      <c r="AM50" s="114">
        <f t="shared" si="29"/>
        <v>0</v>
      </c>
      <c r="AN50" s="114">
        <f t="shared" si="29"/>
        <v>0</v>
      </c>
      <c r="AO50" s="114">
        <f t="shared" si="29"/>
        <v>0</v>
      </c>
      <c r="AP50" s="114">
        <f t="shared" si="29"/>
        <v>0</v>
      </c>
      <c r="AQ50" s="114">
        <f t="shared" si="29"/>
        <v>0</v>
      </c>
      <c r="AR50" s="114">
        <f t="shared" si="29"/>
        <v>0</v>
      </c>
      <c r="AS50" s="114">
        <f t="shared" si="29"/>
        <v>0</v>
      </c>
      <c r="AT50" s="114">
        <f t="shared" si="29"/>
        <v>0</v>
      </c>
      <c r="AU50" s="58">
        <f t="shared" si="6"/>
        <v>0</v>
      </c>
      <c r="AV50" s="59">
        <f t="shared" si="3"/>
        <v>53966</v>
      </c>
      <c r="AW50" s="62"/>
      <c r="AX50" s="63">
        <f t="shared" si="7"/>
        <v>53966</v>
      </c>
      <c r="AY50" s="63">
        <f t="shared" si="8"/>
        <v>0</v>
      </c>
      <c r="AZ50" s="63">
        <f t="shared" si="9"/>
        <v>0</v>
      </c>
      <c r="BA50" s="63">
        <f t="shared" si="10"/>
        <v>0</v>
      </c>
      <c r="BB50" s="64">
        <f t="shared" si="11"/>
        <v>53966</v>
      </c>
      <c r="BL50" s="66"/>
    </row>
    <row r="51" spans="1:64" s="19" customFormat="1" ht="15.95" customHeight="1" x14ac:dyDescent="0.3">
      <c r="A51" s="106"/>
      <c r="B51" s="74"/>
      <c r="C51" s="75"/>
      <c r="D51" s="75" t="s">
        <v>118</v>
      </c>
      <c r="E51" s="116" t="s">
        <v>119</v>
      </c>
      <c r="F51" s="117"/>
      <c r="G51" s="78">
        <v>35977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59">
        <f t="shared" si="2"/>
        <v>35977</v>
      </c>
      <c r="W51" s="78"/>
      <c r="X51" s="78"/>
      <c r="Y51" s="78"/>
      <c r="Z51" s="78"/>
      <c r="AA51" s="78"/>
      <c r="AB51" s="78"/>
      <c r="AC51" s="78"/>
      <c r="AD51" s="59">
        <f t="shared" si="14"/>
        <v>0</v>
      </c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58">
        <f t="shared" si="6"/>
        <v>0</v>
      </c>
      <c r="AV51" s="59">
        <f t="shared" si="3"/>
        <v>35977</v>
      </c>
      <c r="AX51" s="63">
        <f t="shared" si="7"/>
        <v>35977</v>
      </c>
      <c r="AY51" s="63">
        <f t="shared" si="8"/>
        <v>0</v>
      </c>
      <c r="AZ51" s="63">
        <f t="shared" si="9"/>
        <v>0</v>
      </c>
      <c r="BA51" s="63">
        <f t="shared" si="10"/>
        <v>0</v>
      </c>
      <c r="BB51" s="64">
        <f t="shared" si="11"/>
        <v>35977</v>
      </c>
      <c r="BL51" s="66"/>
    </row>
    <row r="52" spans="1:64" s="19" customFormat="1" ht="23.25" customHeight="1" x14ac:dyDescent="0.3">
      <c r="A52" s="106"/>
      <c r="B52" s="74"/>
      <c r="C52" s="75"/>
      <c r="D52" s="75" t="s">
        <v>120</v>
      </c>
      <c r="E52" s="116" t="s">
        <v>121</v>
      </c>
      <c r="F52" s="117"/>
      <c r="G52" s="78">
        <v>17989</v>
      </c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59">
        <f t="shared" si="2"/>
        <v>17989</v>
      </c>
      <c r="W52" s="78"/>
      <c r="X52" s="78"/>
      <c r="Y52" s="78"/>
      <c r="Z52" s="78"/>
      <c r="AA52" s="78"/>
      <c r="AB52" s="78"/>
      <c r="AC52" s="78"/>
      <c r="AD52" s="59">
        <f t="shared" si="14"/>
        <v>0</v>
      </c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58">
        <f t="shared" si="6"/>
        <v>0</v>
      </c>
      <c r="AV52" s="59">
        <f t="shared" si="3"/>
        <v>17989</v>
      </c>
      <c r="AX52" s="63">
        <f t="shared" si="7"/>
        <v>17989</v>
      </c>
      <c r="AY52" s="63">
        <f t="shared" si="8"/>
        <v>0</v>
      </c>
      <c r="AZ52" s="63">
        <f t="shared" si="9"/>
        <v>0</v>
      </c>
      <c r="BA52" s="63">
        <f t="shared" si="10"/>
        <v>0</v>
      </c>
      <c r="BB52" s="64">
        <f t="shared" si="11"/>
        <v>17989</v>
      </c>
      <c r="BL52" s="66"/>
    </row>
    <row r="53" spans="1:64" s="19" customFormat="1" ht="40.5" customHeight="1" x14ac:dyDescent="0.3">
      <c r="A53" s="106"/>
      <c r="B53" s="74"/>
      <c r="C53" s="75" t="s">
        <v>122</v>
      </c>
      <c r="D53" s="75"/>
      <c r="E53" s="124" t="s">
        <v>123</v>
      </c>
      <c r="F53" s="117"/>
      <c r="G53" s="78">
        <v>33600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59">
        <f t="shared" si="2"/>
        <v>33600</v>
      </c>
      <c r="W53" s="78"/>
      <c r="X53" s="78"/>
      <c r="Y53" s="78"/>
      <c r="Z53" s="78"/>
      <c r="AA53" s="78"/>
      <c r="AB53" s="78"/>
      <c r="AC53" s="78"/>
      <c r="AD53" s="59">
        <f t="shared" si="14"/>
        <v>0</v>
      </c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58">
        <f t="shared" si="6"/>
        <v>0</v>
      </c>
      <c r="AV53" s="59">
        <f t="shared" si="3"/>
        <v>33600</v>
      </c>
      <c r="AX53" s="63">
        <f t="shared" si="7"/>
        <v>33600</v>
      </c>
      <c r="AY53" s="63">
        <f t="shared" si="8"/>
        <v>0</v>
      </c>
      <c r="AZ53" s="63">
        <f t="shared" si="9"/>
        <v>0</v>
      </c>
      <c r="BA53" s="63">
        <f t="shared" si="10"/>
        <v>0</v>
      </c>
      <c r="BB53" s="64">
        <f t="shared" si="11"/>
        <v>33600</v>
      </c>
      <c r="BL53" s="66"/>
    </row>
    <row r="54" spans="1:64" s="19" customFormat="1" ht="15.95" customHeight="1" x14ac:dyDescent="0.3">
      <c r="A54" s="106"/>
      <c r="B54" s="74"/>
      <c r="C54" s="75" t="s">
        <v>124</v>
      </c>
      <c r="D54" s="75"/>
      <c r="E54" s="124" t="s">
        <v>125</v>
      </c>
      <c r="F54" s="117"/>
      <c r="G54" s="78">
        <v>11694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59">
        <f t="shared" si="2"/>
        <v>11694</v>
      </c>
      <c r="W54" s="78"/>
      <c r="X54" s="78"/>
      <c r="Y54" s="78"/>
      <c r="Z54" s="78"/>
      <c r="AA54" s="78"/>
      <c r="AB54" s="78"/>
      <c r="AC54" s="78"/>
      <c r="AD54" s="59">
        <f t="shared" si="14"/>
        <v>0</v>
      </c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58">
        <f t="shared" si="6"/>
        <v>0</v>
      </c>
      <c r="AV54" s="59">
        <f t="shared" si="3"/>
        <v>11694</v>
      </c>
      <c r="AX54" s="63">
        <f t="shared" si="7"/>
        <v>11694</v>
      </c>
      <c r="AY54" s="63">
        <f t="shared" si="8"/>
        <v>0</v>
      </c>
      <c r="AZ54" s="63">
        <f t="shared" si="9"/>
        <v>0</v>
      </c>
      <c r="BA54" s="63">
        <f t="shared" si="10"/>
        <v>0</v>
      </c>
      <c r="BB54" s="64">
        <f t="shared" si="11"/>
        <v>11694</v>
      </c>
      <c r="BL54" s="66"/>
    </row>
    <row r="55" spans="1:64" s="19" customFormat="1" ht="24" customHeight="1" x14ac:dyDescent="0.3">
      <c r="A55" s="106"/>
      <c r="B55" s="74"/>
      <c r="C55" s="75" t="s">
        <v>126</v>
      </c>
      <c r="D55" s="75"/>
      <c r="E55" s="124" t="s">
        <v>127</v>
      </c>
      <c r="F55" s="117"/>
      <c r="G55" s="78">
        <v>27360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59">
        <f t="shared" si="2"/>
        <v>27360</v>
      </c>
      <c r="W55" s="78"/>
      <c r="X55" s="78"/>
      <c r="Y55" s="78"/>
      <c r="Z55" s="78"/>
      <c r="AA55" s="78"/>
      <c r="AB55" s="78"/>
      <c r="AC55" s="78"/>
      <c r="AD55" s="59">
        <f t="shared" si="14"/>
        <v>0</v>
      </c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58">
        <f t="shared" si="6"/>
        <v>0</v>
      </c>
      <c r="AV55" s="59">
        <f t="shared" si="3"/>
        <v>27360</v>
      </c>
      <c r="AX55" s="63">
        <f t="shared" si="7"/>
        <v>27360</v>
      </c>
      <c r="AY55" s="63">
        <f t="shared" si="8"/>
        <v>0</v>
      </c>
      <c r="AZ55" s="63">
        <f t="shared" si="9"/>
        <v>0</v>
      </c>
      <c r="BA55" s="63">
        <f t="shared" si="10"/>
        <v>0</v>
      </c>
      <c r="BB55" s="64">
        <f t="shared" si="11"/>
        <v>27360</v>
      </c>
      <c r="BL55" s="66"/>
    </row>
    <row r="56" spans="1:64" s="65" customFormat="1" ht="50.25" customHeight="1" x14ac:dyDescent="0.3">
      <c r="A56" s="118"/>
      <c r="B56" s="119"/>
      <c r="C56" s="120" t="s">
        <v>128</v>
      </c>
      <c r="D56" s="120"/>
      <c r="E56" s="121" t="s">
        <v>129</v>
      </c>
      <c r="F56" s="122"/>
      <c r="G56" s="114">
        <f>SUM(G57:G59)</f>
        <v>52307</v>
      </c>
      <c r="H56" s="114">
        <f>SUM(H57:H59)</f>
        <v>0</v>
      </c>
      <c r="I56" s="114">
        <f>SUM(I57:I59)</f>
        <v>0</v>
      </c>
      <c r="J56" s="114">
        <f t="shared" ref="J56:AT56" si="30">SUM(J57:J59)</f>
        <v>0</v>
      </c>
      <c r="K56" s="114">
        <f t="shared" si="30"/>
        <v>0</v>
      </c>
      <c r="L56" s="114">
        <f t="shared" si="30"/>
        <v>0</v>
      </c>
      <c r="M56" s="114">
        <f t="shared" si="30"/>
        <v>0</v>
      </c>
      <c r="N56" s="114">
        <f t="shared" si="30"/>
        <v>0</v>
      </c>
      <c r="O56" s="114">
        <f t="shared" si="30"/>
        <v>0</v>
      </c>
      <c r="P56" s="114">
        <f t="shared" si="30"/>
        <v>0</v>
      </c>
      <c r="Q56" s="114">
        <f t="shared" si="30"/>
        <v>0</v>
      </c>
      <c r="R56" s="114">
        <f t="shared" si="30"/>
        <v>0</v>
      </c>
      <c r="S56" s="114">
        <f t="shared" si="30"/>
        <v>0</v>
      </c>
      <c r="T56" s="114">
        <f t="shared" si="30"/>
        <v>0</v>
      </c>
      <c r="U56" s="114">
        <f t="shared" si="30"/>
        <v>0</v>
      </c>
      <c r="V56" s="59">
        <f t="shared" si="2"/>
        <v>52307</v>
      </c>
      <c r="W56" s="114">
        <f t="shared" si="30"/>
        <v>0</v>
      </c>
      <c r="X56" s="114">
        <f t="shared" si="30"/>
        <v>0</v>
      </c>
      <c r="Y56" s="114">
        <f>SUM(Y57:Y59)</f>
        <v>0</v>
      </c>
      <c r="Z56" s="114">
        <f t="shared" si="30"/>
        <v>0</v>
      </c>
      <c r="AA56" s="114">
        <f t="shared" si="30"/>
        <v>0</v>
      </c>
      <c r="AB56" s="114">
        <f t="shared" si="30"/>
        <v>0</v>
      </c>
      <c r="AC56" s="114">
        <f t="shared" si="30"/>
        <v>0</v>
      </c>
      <c r="AD56" s="59">
        <f t="shared" si="14"/>
        <v>0</v>
      </c>
      <c r="AE56" s="114">
        <f t="shared" si="30"/>
        <v>0</v>
      </c>
      <c r="AF56" s="114">
        <f t="shared" si="30"/>
        <v>0</v>
      </c>
      <c r="AG56" s="114">
        <f t="shared" si="30"/>
        <v>0</v>
      </c>
      <c r="AH56" s="114">
        <f t="shared" si="30"/>
        <v>0</v>
      </c>
      <c r="AI56" s="114">
        <f t="shared" si="30"/>
        <v>0</v>
      </c>
      <c r="AJ56" s="114">
        <f t="shared" si="30"/>
        <v>0</v>
      </c>
      <c r="AK56" s="114">
        <f t="shared" si="30"/>
        <v>0</v>
      </c>
      <c r="AL56" s="114">
        <f t="shared" si="30"/>
        <v>0</v>
      </c>
      <c r="AM56" s="114">
        <f t="shared" si="30"/>
        <v>0</v>
      </c>
      <c r="AN56" s="114">
        <f t="shared" si="30"/>
        <v>0</v>
      </c>
      <c r="AO56" s="114">
        <f t="shared" si="30"/>
        <v>0</v>
      </c>
      <c r="AP56" s="114">
        <f t="shared" si="30"/>
        <v>0</v>
      </c>
      <c r="AQ56" s="114">
        <f t="shared" si="30"/>
        <v>0</v>
      </c>
      <c r="AR56" s="114">
        <f t="shared" si="30"/>
        <v>0</v>
      </c>
      <c r="AS56" s="114">
        <f t="shared" si="30"/>
        <v>0</v>
      </c>
      <c r="AT56" s="114">
        <f t="shared" si="30"/>
        <v>0</v>
      </c>
      <c r="AU56" s="58">
        <f t="shared" si="6"/>
        <v>0</v>
      </c>
      <c r="AV56" s="59">
        <f t="shared" si="3"/>
        <v>52307</v>
      </c>
      <c r="AW56" s="62"/>
      <c r="AX56" s="63">
        <f t="shared" si="7"/>
        <v>52307</v>
      </c>
      <c r="AY56" s="63">
        <f t="shared" si="8"/>
        <v>0</v>
      </c>
      <c r="AZ56" s="63">
        <f t="shared" si="9"/>
        <v>0</v>
      </c>
      <c r="BA56" s="63">
        <f t="shared" si="10"/>
        <v>0</v>
      </c>
      <c r="BB56" s="64">
        <f t="shared" si="11"/>
        <v>52307</v>
      </c>
      <c r="BL56" s="66"/>
    </row>
    <row r="57" spans="1:64" s="19" customFormat="1" ht="15.95" customHeight="1" x14ac:dyDescent="0.3">
      <c r="A57" s="106"/>
      <c r="B57" s="74"/>
      <c r="C57" s="75"/>
      <c r="D57" s="75" t="s">
        <v>130</v>
      </c>
      <c r="E57" s="124" t="s">
        <v>131</v>
      </c>
      <c r="F57" s="117"/>
      <c r="G57" s="78">
        <v>40800</v>
      </c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59">
        <f t="shared" si="2"/>
        <v>40800</v>
      </c>
      <c r="W57" s="78"/>
      <c r="X57" s="78"/>
      <c r="Y57" s="78"/>
      <c r="Z57" s="78"/>
      <c r="AA57" s="78"/>
      <c r="AB57" s="78"/>
      <c r="AC57" s="78"/>
      <c r="AD57" s="59">
        <f t="shared" si="14"/>
        <v>0</v>
      </c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58">
        <f t="shared" si="6"/>
        <v>0</v>
      </c>
      <c r="AV57" s="59">
        <f t="shared" si="3"/>
        <v>40800</v>
      </c>
      <c r="AX57" s="63">
        <f t="shared" si="7"/>
        <v>40800</v>
      </c>
      <c r="AY57" s="63">
        <f t="shared" si="8"/>
        <v>0</v>
      </c>
      <c r="AZ57" s="63">
        <f t="shared" si="9"/>
        <v>0</v>
      </c>
      <c r="BA57" s="63">
        <f t="shared" si="10"/>
        <v>0</v>
      </c>
      <c r="BB57" s="64">
        <f t="shared" si="11"/>
        <v>40800</v>
      </c>
      <c r="BL57" s="66"/>
    </row>
    <row r="58" spans="1:64" s="19" customFormat="1" ht="15.95" customHeight="1" x14ac:dyDescent="0.3">
      <c r="A58" s="106"/>
      <c r="B58" s="74"/>
      <c r="C58" s="75"/>
      <c r="D58" s="75" t="s">
        <v>132</v>
      </c>
      <c r="E58" s="124" t="s">
        <v>133</v>
      </c>
      <c r="F58" s="117"/>
      <c r="G58" s="125">
        <v>4455</v>
      </c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59">
        <f t="shared" si="2"/>
        <v>4455</v>
      </c>
      <c r="W58" s="78"/>
      <c r="X58" s="78"/>
      <c r="Y58" s="78"/>
      <c r="Z58" s="78"/>
      <c r="AA58" s="78"/>
      <c r="AB58" s="78"/>
      <c r="AC58" s="78"/>
      <c r="AD58" s="59">
        <f t="shared" si="14"/>
        <v>0</v>
      </c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58">
        <f t="shared" si="6"/>
        <v>0</v>
      </c>
      <c r="AV58" s="59">
        <f t="shared" si="3"/>
        <v>4455</v>
      </c>
      <c r="AX58" s="63">
        <f t="shared" si="7"/>
        <v>4455</v>
      </c>
      <c r="AY58" s="63">
        <f t="shared" si="8"/>
        <v>0</v>
      </c>
      <c r="AZ58" s="63">
        <f t="shared" si="9"/>
        <v>0</v>
      </c>
      <c r="BA58" s="63">
        <f t="shared" si="10"/>
        <v>0</v>
      </c>
      <c r="BB58" s="64">
        <f t="shared" si="11"/>
        <v>4455</v>
      </c>
      <c r="BL58" s="66"/>
    </row>
    <row r="59" spans="1:64" s="19" customFormat="1" ht="15.95" customHeight="1" x14ac:dyDescent="0.3">
      <c r="A59" s="106"/>
      <c r="B59" s="74"/>
      <c r="C59" s="75"/>
      <c r="D59" s="75" t="s">
        <v>134</v>
      </c>
      <c r="E59" s="126" t="s">
        <v>135</v>
      </c>
      <c r="F59" s="117"/>
      <c r="G59" s="78">
        <v>7052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59">
        <f t="shared" si="2"/>
        <v>7052</v>
      </c>
      <c r="W59" s="78"/>
      <c r="X59" s="78"/>
      <c r="Y59" s="78"/>
      <c r="Z59" s="78"/>
      <c r="AA59" s="78"/>
      <c r="AB59" s="78"/>
      <c r="AC59" s="78"/>
      <c r="AD59" s="59">
        <f t="shared" si="14"/>
        <v>0</v>
      </c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58">
        <f t="shared" si="6"/>
        <v>0</v>
      </c>
      <c r="AV59" s="59">
        <f t="shared" si="3"/>
        <v>7052</v>
      </c>
      <c r="AX59" s="63">
        <f t="shared" si="7"/>
        <v>7052</v>
      </c>
      <c r="AY59" s="63">
        <f t="shared" si="8"/>
        <v>0</v>
      </c>
      <c r="AZ59" s="63">
        <f t="shared" si="9"/>
        <v>0</v>
      </c>
      <c r="BA59" s="63">
        <f t="shared" si="10"/>
        <v>0</v>
      </c>
      <c r="BB59" s="64">
        <f t="shared" si="11"/>
        <v>7052</v>
      </c>
      <c r="BL59" s="66"/>
    </row>
    <row r="60" spans="1:64" s="62" customFormat="1" ht="15" customHeight="1" x14ac:dyDescent="0.3">
      <c r="A60" s="100"/>
      <c r="B60" s="101"/>
      <c r="C60" s="127" t="s">
        <v>136</v>
      </c>
      <c r="D60" s="127"/>
      <c r="E60" s="124" t="s">
        <v>137</v>
      </c>
      <c r="F60" s="117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59">
        <f t="shared" si="2"/>
        <v>0</v>
      </c>
      <c r="W60" s="78"/>
      <c r="X60" s="78"/>
      <c r="Y60" s="78"/>
      <c r="Z60" s="78"/>
      <c r="AA60" s="78"/>
      <c r="AB60" s="78"/>
      <c r="AC60" s="78"/>
      <c r="AD60" s="59">
        <f t="shared" si="14"/>
        <v>0</v>
      </c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58">
        <f t="shared" si="6"/>
        <v>0</v>
      </c>
      <c r="AV60" s="59">
        <f t="shared" si="3"/>
        <v>0</v>
      </c>
      <c r="AX60" s="63">
        <f t="shared" si="7"/>
        <v>0</v>
      </c>
      <c r="AY60" s="63">
        <f t="shared" si="8"/>
        <v>0</v>
      </c>
      <c r="AZ60" s="63">
        <f t="shared" si="9"/>
        <v>0</v>
      </c>
      <c r="BA60" s="63">
        <f t="shared" si="10"/>
        <v>0</v>
      </c>
      <c r="BB60" s="64">
        <f t="shared" si="11"/>
        <v>0</v>
      </c>
      <c r="BL60" s="66"/>
    </row>
    <row r="61" spans="1:64" s="19" customFormat="1" ht="51.75" customHeight="1" x14ac:dyDescent="0.3">
      <c r="A61" s="106"/>
      <c r="B61" s="74"/>
      <c r="C61" s="75" t="s">
        <v>138</v>
      </c>
      <c r="D61" s="75"/>
      <c r="E61" s="128" t="s">
        <v>139</v>
      </c>
      <c r="F61" s="77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59">
        <f t="shared" si="2"/>
        <v>0</v>
      </c>
      <c r="W61" s="78"/>
      <c r="X61" s="78"/>
      <c r="Y61" s="78"/>
      <c r="Z61" s="78"/>
      <c r="AA61" s="78"/>
      <c r="AB61" s="78"/>
      <c r="AC61" s="78"/>
      <c r="AD61" s="59">
        <f t="shared" si="14"/>
        <v>0</v>
      </c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58">
        <f t="shared" si="6"/>
        <v>0</v>
      </c>
      <c r="AV61" s="59">
        <f t="shared" si="3"/>
        <v>0</v>
      </c>
      <c r="AX61" s="63">
        <f t="shared" si="7"/>
        <v>0</v>
      </c>
      <c r="AY61" s="63">
        <f t="shared" si="8"/>
        <v>0</v>
      </c>
      <c r="AZ61" s="63">
        <f t="shared" si="9"/>
        <v>0</v>
      </c>
      <c r="BA61" s="63">
        <f t="shared" si="10"/>
        <v>0</v>
      </c>
      <c r="BB61" s="64">
        <f t="shared" si="11"/>
        <v>0</v>
      </c>
      <c r="BL61" s="66"/>
    </row>
    <row r="62" spans="1:64" s="19" customFormat="1" ht="43.5" customHeight="1" x14ac:dyDescent="0.3">
      <c r="A62" s="106"/>
      <c r="B62" s="74"/>
      <c r="C62" s="75" t="s">
        <v>140</v>
      </c>
      <c r="D62" s="75"/>
      <c r="E62" s="129" t="s">
        <v>141</v>
      </c>
      <c r="F62" s="77"/>
      <c r="G62" s="125">
        <v>90000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59">
        <f t="shared" si="2"/>
        <v>90000</v>
      </c>
      <c r="W62" s="78"/>
      <c r="X62" s="78"/>
      <c r="Y62" s="78"/>
      <c r="Z62" s="78"/>
      <c r="AA62" s="78"/>
      <c r="AB62" s="78"/>
      <c r="AC62" s="78"/>
      <c r="AD62" s="59">
        <f t="shared" si="14"/>
        <v>0</v>
      </c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58">
        <f t="shared" si="6"/>
        <v>0</v>
      </c>
      <c r="AV62" s="59">
        <f t="shared" si="3"/>
        <v>90000</v>
      </c>
      <c r="AX62" s="63">
        <f t="shared" si="7"/>
        <v>90000</v>
      </c>
      <c r="AY62" s="63">
        <f t="shared" si="8"/>
        <v>0</v>
      </c>
      <c r="AZ62" s="63">
        <f t="shared" si="9"/>
        <v>0</v>
      </c>
      <c r="BA62" s="63">
        <f t="shared" si="10"/>
        <v>0</v>
      </c>
      <c r="BB62" s="64">
        <f t="shared" si="11"/>
        <v>90000</v>
      </c>
      <c r="BL62" s="66"/>
    </row>
    <row r="63" spans="1:64" s="130" customFormat="1" ht="15" customHeight="1" x14ac:dyDescent="0.3">
      <c r="A63" s="106"/>
      <c r="B63" s="74"/>
      <c r="C63" s="75" t="s">
        <v>142</v>
      </c>
      <c r="D63" s="75"/>
      <c r="E63" s="124" t="s">
        <v>143</v>
      </c>
      <c r="F63" s="117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59">
        <f t="shared" si="2"/>
        <v>0</v>
      </c>
      <c r="W63" s="78"/>
      <c r="X63" s="78"/>
      <c r="Y63" s="78"/>
      <c r="Z63" s="78"/>
      <c r="AA63" s="78"/>
      <c r="AB63" s="78"/>
      <c r="AC63" s="78"/>
      <c r="AD63" s="59">
        <f t="shared" si="14"/>
        <v>0</v>
      </c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58">
        <f t="shared" si="6"/>
        <v>0</v>
      </c>
      <c r="AV63" s="59">
        <f t="shared" si="3"/>
        <v>0</v>
      </c>
      <c r="AW63" s="19"/>
      <c r="AX63" s="63">
        <f t="shared" si="7"/>
        <v>0</v>
      </c>
      <c r="AY63" s="63">
        <f t="shared" si="8"/>
        <v>0</v>
      </c>
      <c r="AZ63" s="63">
        <f t="shared" si="9"/>
        <v>0</v>
      </c>
      <c r="BA63" s="63">
        <f t="shared" si="10"/>
        <v>0</v>
      </c>
      <c r="BB63" s="64">
        <f t="shared" si="11"/>
        <v>0</v>
      </c>
      <c r="BL63" s="66"/>
    </row>
    <row r="64" spans="1:64" s="19" customFormat="1" ht="15" customHeight="1" x14ac:dyDescent="0.3">
      <c r="A64" s="106"/>
      <c r="B64" s="74"/>
      <c r="C64" s="75" t="s">
        <v>144</v>
      </c>
      <c r="D64" s="75"/>
      <c r="E64" s="76" t="s">
        <v>145</v>
      </c>
      <c r="F64" s="77"/>
      <c r="G64" s="78">
        <v>25873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59">
        <f t="shared" si="2"/>
        <v>25873</v>
      </c>
      <c r="W64" s="78"/>
      <c r="X64" s="78"/>
      <c r="Y64" s="78"/>
      <c r="Z64" s="78"/>
      <c r="AA64" s="78"/>
      <c r="AB64" s="78"/>
      <c r="AC64" s="78"/>
      <c r="AD64" s="59">
        <f t="shared" si="14"/>
        <v>0</v>
      </c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58">
        <f t="shared" si="6"/>
        <v>0</v>
      </c>
      <c r="AV64" s="59">
        <f t="shared" si="3"/>
        <v>25873</v>
      </c>
      <c r="AX64" s="63">
        <f t="shared" si="7"/>
        <v>25873</v>
      </c>
      <c r="AY64" s="63">
        <f t="shared" si="8"/>
        <v>0</v>
      </c>
      <c r="AZ64" s="63">
        <f t="shared" si="9"/>
        <v>0</v>
      </c>
      <c r="BA64" s="63">
        <f t="shared" si="10"/>
        <v>0</v>
      </c>
      <c r="BB64" s="64">
        <f t="shared" si="11"/>
        <v>25873</v>
      </c>
      <c r="BL64" s="66"/>
    </row>
    <row r="65" spans="1:64" s="19" customFormat="1" ht="33" customHeight="1" x14ac:dyDescent="0.3">
      <c r="A65" s="106"/>
      <c r="B65" s="74"/>
      <c r="C65" s="75" t="s">
        <v>146</v>
      </c>
      <c r="D65" s="75"/>
      <c r="E65" s="76" t="s">
        <v>147</v>
      </c>
      <c r="F65" s="77"/>
      <c r="G65" s="78">
        <v>0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59">
        <f t="shared" si="2"/>
        <v>0</v>
      </c>
      <c r="W65" s="78"/>
      <c r="X65" s="78"/>
      <c r="Y65" s="78"/>
      <c r="Z65" s="78"/>
      <c r="AA65" s="78"/>
      <c r="AB65" s="78"/>
      <c r="AC65" s="78"/>
      <c r="AD65" s="59">
        <f t="shared" si="14"/>
        <v>0</v>
      </c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58">
        <f t="shared" si="6"/>
        <v>0</v>
      </c>
      <c r="AV65" s="59">
        <f t="shared" si="3"/>
        <v>0</v>
      </c>
      <c r="AX65" s="63">
        <f t="shared" si="7"/>
        <v>0</v>
      </c>
      <c r="AY65" s="63">
        <f t="shared" si="8"/>
        <v>0</v>
      </c>
      <c r="AZ65" s="63">
        <f t="shared" si="9"/>
        <v>0</v>
      </c>
      <c r="BA65" s="63">
        <f t="shared" si="10"/>
        <v>0</v>
      </c>
      <c r="BB65" s="64">
        <f t="shared" si="11"/>
        <v>0</v>
      </c>
      <c r="BL65" s="66"/>
    </row>
    <row r="66" spans="1:64" s="19" customFormat="1" ht="21.75" customHeight="1" x14ac:dyDescent="0.3">
      <c r="A66" s="106"/>
      <c r="B66" s="74"/>
      <c r="C66" s="75" t="s">
        <v>148</v>
      </c>
      <c r="D66" s="75"/>
      <c r="E66" s="131" t="s">
        <v>149</v>
      </c>
      <c r="F66" s="132"/>
      <c r="G66" s="78">
        <v>0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59">
        <f t="shared" si="2"/>
        <v>0</v>
      </c>
      <c r="W66" s="78"/>
      <c r="X66" s="78"/>
      <c r="Y66" s="78"/>
      <c r="Z66" s="78"/>
      <c r="AA66" s="78"/>
      <c r="AB66" s="78"/>
      <c r="AC66" s="78"/>
      <c r="AD66" s="59">
        <f t="shared" si="14"/>
        <v>0</v>
      </c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58">
        <f t="shared" si="6"/>
        <v>0</v>
      </c>
      <c r="AV66" s="59">
        <f t="shared" si="3"/>
        <v>0</v>
      </c>
      <c r="AX66" s="63">
        <f t="shared" si="7"/>
        <v>0</v>
      </c>
      <c r="AY66" s="63">
        <f t="shared" si="8"/>
        <v>0</v>
      </c>
      <c r="AZ66" s="63">
        <f t="shared" si="9"/>
        <v>0</v>
      </c>
      <c r="BA66" s="63">
        <f t="shared" si="10"/>
        <v>0</v>
      </c>
      <c r="BB66" s="64">
        <f t="shared" si="11"/>
        <v>0</v>
      </c>
      <c r="BL66" s="66"/>
    </row>
    <row r="67" spans="1:64" s="19" customFormat="1" ht="15" customHeight="1" x14ac:dyDescent="0.3">
      <c r="A67" s="106"/>
      <c r="B67" s="74"/>
      <c r="C67" s="75" t="s">
        <v>150</v>
      </c>
      <c r="D67" s="75"/>
      <c r="E67" s="133" t="s">
        <v>151</v>
      </c>
      <c r="F67" s="108"/>
      <c r="G67" s="78">
        <v>48383.99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59">
        <f t="shared" si="2"/>
        <v>48383.99</v>
      </c>
      <c r="W67" s="78"/>
      <c r="X67" s="78"/>
      <c r="Y67" s="78"/>
      <c r="Z67" s="78"/>
      <c r="AA67" s="78"/>
      <c r="AB67" s="78"/>
      <c r="AC67" s="78"/>
      <c r="AD67" s="59">
        <f t="shared" si="14"/>
        <v>0</v>
      </c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58">
        <f t="shared" si="6"/>
        <v>0</v>
      </c>
      <c r="AV67" s="59">
        <f t="shared" si="3"/>
        <v>48383.99</v>
      </c>
      <c r="AX67" s="63">
        <f t="shared" si="7"/>
        <v>48383.99</v>
      </c>
      <c r="AY67" s="63">
        <f t="shared" si="8"/>
        <v>0</v>
      </c>
      <c r="AZ67" s="63">
        <f t="shared" si="9"/>
        <v>0</v>
      </c>
      <c r="BA67" s="63">
        <f t="shared" si="10"/>
        <v>0</v>
      </c>
      <c r="BB67" s="64">
        <f t="shared" si="11"/>
        <v>48383.99</v>
      </c>
      <c r="BL67" s="66"/>
    </row>
    <row r="68" spans="1:64" s="19" customFormat="1" ht="15.95" customHeight="1" x14ac:dyDescent="0.3">
      <c r="A68" s="106"/>
      <c r="B68" s="74"/>
      <c r="C68" s="75" t="s">
        <v>152</v>
      </c>
      <c r="D68" s="75"/>
      <c r="E68" s="107" t="s">
        <v>153</v>
      </c>
      <c r="F68" s="108"/>
      <c r="G68" s="78">
        <v>34742.199999999997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59">
        <f t="shared" si="2"/>
        <v>34742.199999999997</v>
      </c>
      <c r="W68" s="78"/>
      <c r="X68" s="78"/>
      <c r="Y68" s="78"/>
      <c r="Z68" s="78"/>
      <c r="AA68" s="78"/>
      <c r="AB68" s="78"/>
      <c r="AC68" s="78"/>
      <c r="AD68" s="59">
        <f t="shared" si="14"/>
        <v>0</v>
      </c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58">
        <f t="shared" si="6"/>
        <v>0</v>
      </c>
      <c r="AV68" s="59">
        <f t="shared" si="3"/>
        <v>34742.199999999997</v>
      </c>
      <c r="AX68" s="63">
        <f t="shared" si="7"/>
        <v>34742.199999999997</v>
      </c>
      <c r="AY68" s="63">
        <f t="shared" si="8"/>
        <v>0</v>
      </c>
      <c r="AZ68" s="63">
        <f t="shared" si="9"/>
        <v>0</v>
      </c>
      <c r="BA68" s="63">
        <f t="shared" si="10"/>
        <v>0</v>
      </c>
      <c r="BB68" s="64">
        <f t="shared" si="11"/>
        <v>34742.199999999997</v>
      </c>
      <c r="BL68" s="66"/>
    </row>
    <row r="69" spans="1:64" s="19" customFormat="1" ht="33.75" customHeight="1" x14ac:dyDescent="0.3">
      <c r="A69" s="106"/>
      <c r="B69" s="74"/>
      <c r="C69" s="75" t="s">
        <v>154</v>
      </c>
      <c r="D69" s="75"/>
      <c r="E69" s="134" t="s">
        <v>155</v>
      </c>
      <c r="F69" s="135"/>
      <c r="G69" s="78">
        <v>630320.54399999999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59">
        <f t="shared" si="2"/>
        <v>630320.54399999999</v>
      </c>
      <c r="W69" s="78"/>
      <c r="X69" s="78"/>
      <c r="Y69" s="78"/>
      <c r="Z69" s="78"/>
      <c r="AA69" s="78"/>
      <c r="AB69" s="78"/>
      <c r="AC69" s="78"/>
      <c r="AD69" s="59">
        <f t="shared" si="14"/>
        <v>0</v>
      </c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58">
        <f t="shared" si="6"/>
        <v>0</v>
      </c>
      <c r="AV69" s="59">
        <f t="shared" si="3"/>
        <v>630320.54399999999</v>
      </c>
      <c r="AX69" s="63">
        <f t="shared" si="7"/>
        <v>630320.54399999999</v>
      </c>
      <c r="AY69" s="63">
        <f t="shared" si="8"/>
        <v>0</v>
      </c>
      <c r="AZ69" s="63">
        <f t="shared" si="9"/>
        <v>0</v>
      </c>
      <c r="BA69" s="63">
        <f t="shared" si="10"/>
        <v>0</v>
      </c>
      <c r="BB69" s="64">
        <f t="shared" si="11"/>
        <v>630320.54399999999</v>
      </c>
      <c r="BL69" s="66"/>
    </row>
    <row r="70" spans="1:64" s="19" customFormat="1" ht="33.75" customHeight="1" x14ac:dyDescent="0.3">
      <c r="A70" s="106"/>
      <c r="B70" s="74"/>
      <c r="C70" s="75" t="s">
        <v>156</v>
      </c>
      <c r="D70" s="75"/>
      <c r="E70" s="134" t="s">
        <v>157</v>
      </c>
      <c r="F70" s="135"/>
      <c r="G70" s="78">
        <v>596937.60000000009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59">
        <f t="shared" si="2"/>
        <v>596937.60000000009</v>
      </c>
      <c r="W70" s="78"/>
      <c r="X70" s="78"/>
      <c r="Y70" s="78"/>
      <c r="Z70" s="78"/>
      <c r="AA70" s="78"/>
      <c r="AB70" s="78"/>
      <c r="AC70" s="78"/>
      <c r="AD70" s="59">
        <f t="shared" si="14"/>
        <v>0</v>
      </c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58">
        <f t="shared" si="6"/>
        <v>0</v>
      </c>
      <c r="AV70" s="59">
        <f t="shared" si="3"/>
        <v>596937.60000000009</v>
      </c>
      <c r="AX70" s="63">
        <f t="shared" si="7"/>
        <v>596937.60000000009</v>
      </c>
      <c r="AY70" s="63">
        <f t="shared" si="8"/>
        <v>0</v>
      </c>
      <c r="AZ70" s="63">
        <f t="shared" si="9"/>
        <v>0</v>
      </c>
      <c r="BA70" s="63">
        <f t="shared" si="10"/>
        <v>0</v>
      </c>
      <c r="BB70" s="64">
        <f t="shared" si="11"/>
        <v>596937.60000000009</v>
      </c>
      <c r="BL70" s="66"/>
    </row>
    <row r="71" spans="1:64" s="19" customFormat="1" ht="31.5" customHeight="1" x14ac:dyDescent="0.3">
      <c r="A71" s="106"/>
      <c r="B71" s="74"/>
      <c r="C71" s="75" t="s">
        <v>158</v>
      </c>
      <c r="D71" s="75"/>
      <c r="E71" s="134" t="s">
        <v>159</v>
      </c>
      <c r="F71" s="108"/>
      <c r="G71" s="78">
        <v>0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59">
        <f t="shared" ref="V71" si="31">SUM(G71:U71)</f>
        <v>0</v>
      </c>
      <c r="W71" s="78"/>
      <c r="X71" s="78"/>
      <c r="Y71" s="78"/>
      <c r="Z71" s="78"/>
      <c r="AA71" s="78"/>
      <c r="AB71" s="78"/>
      <c r="AC71" s="78"/>
      <c r="AD71" s="59">
        <f t="shared" si="14"/>
        <v>0</v>
      </c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58">
        <f t="shared" si="6"/>
        <v>0</v>
      </c>
      <c r="AV71" s="59">
        <f t="shared" ref="AV71" si="32">V71+AD71+AU71</f>
        <v>0</v>
      </c>
      <c r="AX71" s="63">
        <f t="shared" si="7"/>
        <v>0</v>
      </c>
      <c r="AY71" s="63">
        <f t="shared" si="8"/>
        <v>0</v>
      </c>
      <c r="AZ71" s="63">
        <f t="shared" si="9"/>
        <v>0</v>
      </c>
      <c r="BA71" s="63">
        <f t="shared" si="10"/>
        <v>0</v>
      </c>
      <c r="BB71" s="64">
        <f t="shared" si="11"/>
        <v>0</v>
      </c>
      <c r="BL71" s="66"/>
    </row>
    <row r="72" spans="1:64" s="19" customFormat="1" ht="38.25" customHeight="1" x14ac:dyDescent="0.3">
      <c r="A72" s="106"/>
      <c r="B72" s="74"/>
      <c r="C72" s="75" t="s">
        <v>160</v>
      </c>
      <c r="D72" s="75"/>
      <c r="E72" s="136" t="s">
        <v>161</v>
      </c>
      <c r="F72" s="10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59"/>
      <c r="W72" s="78"/>
      <c r="X72" s="78"/>
      <c r="Y72" s="78"/>
      <c r="Z72" s="78"/>
      <c r="AA72" s="78"/>
      <c r="AB72" s="78"/>
      <c r="AC72" s="78"/>
      <c r="AD72" s="59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58"/>
      <c r="AV72" s="59"/>
      <c r="AX72" s="63">
        <f t="shared" ref="AX72:AX135" si="33">G72+H72+I72+J72+K72+P72+Q72+W72+X72+Y72+AB72+AC72</f>
        <v>0</v>
      </c>
      <c r="AY72" s="63">
        <f t="shared" ref="AY72:AY135" si="34">L72+R72+T72+Z72+AA72+O72</f>
        <v>0</v>
      </c>
      <c r="AZ72" s="63">
        <f t="shared" ref="AZ72:AZ135" si="35">M72+S72+U72+N72+AB72</f>
        <v>0</v>
      </c>
      <c r="BA72" s="63"/>
      <c r="BB72" s="64"/>
      <c r="BL72" s="66"/>
    </row>
    <row r="73" spans="1:64" s="19" customFormat="1" ht="15.95" customHeight="1" x14ac:dyDescent="0.3">
      <c r="A73" s="106"/>
      <c r="B73" s="74"/>
      <c r="C73" s="75" t="s">
        <v>162</v>
      </c>
      <c r="D73" s="75"/>
      <c r="E73" s="107" t="s">
        <v>163</v>
      </c>
      <c r="F73" s="10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59">
        <f t="shared" ref="V73:V136" si="36">SUM(G73:U73)</f>
        <v>0</v>
      </c>
      <c r="W73" s="78"/>
      <c r="X73" s="78"/>
      <c r="Y73" s="78"/>
      <c r="Z73" s="78"/>
      <c r="AA73" s="78"/>
      <c r="AB73" s="78"/>
      <c r="AC73" s="78"/>
      <c r="AD73" s="59">
        <f t="shared" si="14"/>
        <v>0</v>
      </c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58">
        <f t="shared" ref="AU73:AU136" si="37">AE73+AF73+AG73+AH73+AI73+AJ73+AK73+AL73+AM73+AN73+AO73+AP73+AQ73+AR73+AS73+AT73</f>
        <v>0</v>
      </c>
      <c r="AV73" s="59">
        <f t="shared" ref="AV73:AV136" si="38">V73+AD73+AU73</f>
        <v>0</v>
      </c>
      <c r="AX73" s="63">
        <f t="shared" si="33"/>
        <v>0</v>
      </c>
      <c r="AY73" s="63">
        <f t="shared" si="34"/>
        <v>0</v>
      </c>
      <c r="AZ73" s="63">
        <f t="shared" si="35"/>
        <v>0</v>
      </c>
      <c r="BA73" s="63">
        <f t="shared" ref="BA73:BA136" si="39">AY73+AZ73</f>
        <v>0</v>
      </c>
      <c r="BB73" s="64">
        <f t="shared" ref="BB73:BB136" si="40">AX73+BA73</f>
        <v>0</v>
      </c>
      <c r="BL73" s="66"/>
    </row>
    <row r="74" spans="1:64" s="19" customFormat="1" ht="15.95" customHeight="1" x14ac:dyDescent="0.3">
      <c r="A74" s="106"/>
      <c r="B74" s="74"/>
      <c r="C74" s="75" t="s">
        <v>164</v>
      </c>
      <c r="D74" s="75"/>
      <c r="E74" s="107" t="s">
        <v>165</v>
      </c>
      <c r="F74" s="10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59">
        <f t="shared" si="36"/>
        <v>0</v>
      </c>
      <c r="W74" s="78"/>
      <c r="X74" s="78"/>
      <c r="Y74" s="78"/>
      <c r="Z74" s="78"/>
      <c r="AA74" s="78"/>
      <c r="AB74" s="78"/>
      <c r="AC74" s="78"/>
      <c r="AD74" s="59">
        <f t="shared" ref="AD74:AD137" si="41">SUM(W74:AC74)</f>
        <v>0</v>
      </c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58">
        <f t="shared" si="37"/>
        <v>0</v>
      </c>
      <c r="AV74" s="59">
        <f t="shared" si="38"/>
        <v>0</v>
      </c>
      <c r="AX74" s="63">
        <f t="shared" si="33"/>
        <v>0</v>
      </c>
      <c r="AY74" s="63">
        <f t="shared" si="34"/>
        <v>0</v>
      </c>
      <c r="AZ74" s="63">
        <f t="shared" si="35"/>
        <v>0</v>
      </c>
      <c r="BA74" s="63">
        <f t="shared" si="39"/>
        <v>0</v>
      </c>
      <c r="BB74" s="64">
        <f t="shared" si="40"/>
        <v>0</v>
      </c>
      <c r="BL74" s="66"/>
    </row>
    <row r="75" spans="1:64" s="19" customFormat="1" ht="33.75" customHeight="1" x14ac:dyDescent="0.3">
      <c r="A75" s="106"/>
      <c r="B75" s="74"/>
      <c r="C75" s="75" t="s">
        <v>166</v>
      </c>
      <c r="D75" s="75"/>
      <c r="E75" s="107" t="s">
        <v>167</v>
      </c>
      <c r="F75" s="108"/>
      <c r="G75" s="78">
        <v>54000</v>
      </c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59">
        <f t="shared" si="36"/>
        <v>54000</v>
      </c>
      <c r="W75" s="78"/>
      <c r="X75" s="78"/>
      <c r="Y75" s="78"/>
      <c r="Z75" s="78"/>
      <c r="AA75" s="78"/>
      <c r="AB75" s="78"/>
      <c r="AC75" s="78"/>
      <c r="AD75" s="59">
        <f t="shared" si="41"/>
        <v>0</v>
      </c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58">
        <f t="shared" si="37"/>
        <v>0</v>
      </c>
      <c r="AV75" s="59">
        <f t="shared" si="38"/>
        <v>54000</v>
      </c>
      <c r="AX75" s="63">
        <f t="shared" si="33"/>
        <v>54000</v>
      </c>
      <c r="AY75" s="63">
        <f t="shared" si="34"/>
        <v>0</v>
      </c>
      <c r="AZ75" s="63">
        <f t="shared" si="35"/>
        <v>0</v>
      </c>
      <c r="BA75" s="63">
        <f t="shared" si="39"/>
        <v>0</v>
      </c>
      <c r="BB75" s="64">
        <f t="shared" si="40"/>
        <v>54000</v>
      </c>
      <c r="BL75" s="66"/>
    </row>
    <row r="76" spans="1:64" s="19" customFormat="1" ht="17.25" customHeight="1" x14ac:dyDescent="0.3">
      <c r="A76" s="106"/>
      <c r="B76" s="74"/>
      <c r="C76" s="75" t="s">
        <v>168</v>
      </c>
      <c r="D76" s="75"/>
      <c r="E76" s="76" t="s">
        <v>169</v>
      </c>
      <c r="F76" s="77"/>
      <c r="G76" s="78">
        <v>0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59">
        <f t="shared" si="36"/>
        <v>0</v>
      </c>
      <c r="W76" s="78"/>
      <c r="X76" s="78"/>
      <c r="Y76" s="78"/>
      <c r="Z76" s="78"/>
      <c r="AA76" s="78"/>
      <c r="AB76" s="78"/>
      <c r="AC76" s="78"/>
      <c r="AD76" s="59">
        <f t="shared" si="41"/>
        <v>0</v>
      </c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58">
        <f t="shared" si="37"/>
        <v>0</v>
      </c>
      <c r="AV76" s="59">
        <f t="shared" si="38"/>
        <v>0</v>
      </c>
      <c r="AX76" s="63">
        <f t="shared" si="33"/>
        <v>0</v>
      </c>
      <c r="AY76" s="63">
        <f t="shared" si="34"/>
        <v>0</v>
      </c>
      <c r="AZ76" s="63">
        <f t="shared" si="35"/>
        <v>0</v>
      </c>
      <c r="BA76" s="63">
        <f t="shared" si="39"/>
        <v>0</v>
      </c>
      <c r="BB76" s="64">
        <f t="shared" si="40"/>
        <v>0</v>
      </c>
      <c r="BL76" s="66"/>
    </row>
    <row r="77" spans="1:64" s="19" customFormat="1" ht="31.5" customHeight="1" x14ac:dyDescent="0.3">
      <c r="A77" s="106"/>
      <c r="B77" s="74"/>
      <c r="C77" s="75" t="s">
        <v>170</v>
      </c>
      <c r="D77" s="75"/>
      <c r="E77" s="76" t="s">
        <v>171</v>
      </c>
      <c r="F77" s="77"/>
      <c r="G77" s="78">
        <v>0</v>
      </c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59">
        <f t="shared" si="36"/>
        <v>0</v>
      </c>
      <c r="W77" s="78"/>
      <c r="X77" s="78"/>
      <c r="Y77" s="78"/>
      <c r="Z77" s="78"/>
      <c r="AA77" s="78"/>
      <c r="AB77" s="78"/>
      <c r="AC77" s="78"/>
      <c r="AD77" s="59">
        <f t="shared" si="41"/>
        <v>0</v>
      </c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58">
        <f t="shared" si="37"/>
        <v>0</v>
      </c>
      <c r="AV77" s="59">
        <f t="shared" si="38"/>
        <v>0</v>
      </c>
      <c r="AX77" s="63">
        <f t="shared" si="33"/>
        <v>0</v>
      </c>
      <c r="AY77" s="63">
        <f t="shared" si="34"/>
        <v>0</v>
      </c>
      <c r="AZ77" s="63">
        <f t="shared" si="35"/>
        <v>0</v>
      </c>
      <c r="BA77" s="63">
        <f t="shared" si="39"/>
        <v>0</v>
      </c>
      <c r="BB77" s="64">
        <f t="shared" si="40"/>
        <v>0</v>
      </c>
      <c r="BL77" s="66"/>
    </row>
    <row r="78" spans="1:64" s="19" customFormat="1" ht="38.25" customHeight="1" x14ac:dyDescent="0.3">
      <c r="A78" s="106"/>
      <c r="B78" s="74"/>
      <c r="C78" s="75" t="s">
        <v>172</v>
      </c>
      <c r="D78" s="75"/>
      <c r="E78" s="76" t="s">
        <v>173</v>
      </c>
      <c r="F78" s="77"/>
      <c r="G78" s="78">
        <v>7800</v>
      </c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59">
        <f t="shared" si="36"/>
        <v>7800</v>
      </c>
      <c r="W78" s="78"/>
      <c r="X78" s="78"/>
      <c r="Y78" s="78"/>
      <c r="Z78" s="78"/>
      <c r="AA78" s="78"/>
      <c r="AB78" s="78"/>
      <c r="AC78" s="78"/>
      <c r="AD78" s="59">
        <f t="shared" si="41"/>
        <v>0</v>
      </c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58">
        <f t="shared" si="37"/>
        <v>0</v>
      </c>
      <c r="AV78" s="59">
        <f t="shared" si="38"/>
        <v>7800</v>
      </c>
      <c r="AX78" s="63">
        <f t="shared" si="33"/>
        <v>7800</v>
      </c>
      <c r="AY78" s="63">
        <f t="shared" si="34"/>
        <v>0</v>
      </c>
      <c r="AZ78" s="63">
        <f t="shared" si="35"/>
        <v>0</v>
      </c>
      <c r="BA78" s="63">
        <f t="shared" si="39"/>
        <v>0</v>
      </c>
      <c r="BB78" s="64">
        <f t="shared" si="40"/>
        <v>7800</v>
      </c>
      <c r="BL78" s="66"/>
    </row>
    <row r="79" spans="1:64" s="19" customFormat="1" ht="34.5" customHeight="1" x14ac:dyDescent="0.3">
      <c r="A79" s="106"/>
      <c r="B79" s="74"/>
      <c r="C79" s="75" t="s">
        <v>174</v>
      </c>
      <c r="D79" s="75"/>
      <c r="E79" s="76" t="s">
        <v>175</v>
      </c>
      <c r="F79" s="77"/>
      <c r="G79" s="123">
        <v>19200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59">
        <f t="shared" si="36"/>
        <v>19200</v>
      </c>
      <c r="W79" s="78"/>
      <c r="X79" s="78"/>
      <c r="Y79" s="78"/>
      <c r="Z79" s="78"/>
      <c r="AA79" s="78"/>
      <c r="AB79" s="78"/>
      <c r="AC79" s="78"/>
      <c r="AD79" s="59">
        <f t="shared" si="41"/>
        <v>0</v>
      </c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58">
        <f t="shared" si="37"/>
        <v>0</v>
      </c>
      <c r="AV79" s="59">
        <f t="shared" si="38"/>
        <v>19200</v>
      </c>
      <c r="AX79" s="63">
        <f t="shared" si="33"/>
        <v>19200</v>
      </c>
      <c r="AY79" s="63">
        <f t="shared" si="34"/>
        <v>0</v>
      </c>
      <c r="AZ79" s="63">
        <f t="shared" si="35"/>
        <v>0</v>
      </c>
      <c r="BA79" s="63">
        <f t="shared" si="39"/>
        <v>0</v>
      </c>
      <c r="BB79" s="64">
        <f t="shared" si="40"/>
        <v>19200</v>
      </c>
      <c r="BL79" s="66"/>
    </row>
    <row r="80" spans="1:64" s="130" customFormat="1" ht="32.25" customHeight="1" x14ac:dyDescent="0.3">
      <c r="A80" s="106"/>
      <c r="B80" s="74"/>
      <c r="C80" s="75" t="s">
        <v>176</v>
      </c>
      <c r="D80" s="75"/>
      <c r="E80" s="129" t="s">
        <v>177</v>
      </c>
      <c r="F80" s="137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59">
        <f t="shared" si="36"/>
        <v>0</v>
      </c>
      <c r="W80" s="78"/>
      <c r="X80" s="78"/>
      <c r="Y80" s="78"/>
      <c r="Z80" s="78"/>
      <c r="AA80" s="78"/>
      <c r="AB80" s="78"/>
      <c r="AC80" s="78"/>
      <c r="AD80" s="59">
        <f t="shared" si="41"/>
        <v>0</v>
      </c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58">
        <f t="shared" si="37"/>
        <v>0</v>
      </c>
      <c r="AV80" s="59">
        <f t="shared" si="38"/>
        <v>0</v>
      </c>
      <c r="AW80" s="19"/>
      <c r="AX80" s="63">
        <f t="shared" si="33"/>
        <v>0</v>
      </c>
      <c r="AY80" s="63">
        <f t="shared" si="34"/>
        <v>0</v>
      </c>
      <c r="AZ80" s="63">
        <f t="shared" si="35"/>
        <v>0</v>
      </c>
      <c r="BA80" s="63">
        <f t="shared" si="39"/>
        <v>0</v>
      </c>
      <c r="BB80" s="64">
        <f t="shared" si="40"/>
        <v>0</v>
      </c>
      <c r="BL80" s="66"/>
    </row>
    <row r="81" spans="1:64" s="139" customFormat="1" ht="15.95" customHeight="1" x14ac:dyDescent="0.3">
      <c r="A81" s="106"/>
      <c r="B81" s="74"/>
      <c r="C81" s="75" t="s">
        <v>178</v>
      </c>
      <c r="D81" s="75"/>
      <c r="E81" s="138" t="s">
        <v>179</v>
      </c>
      <c r="F81" s="117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59">
        <f t="shared" si="36"/>
        <v>0</v>
      </c>
      <c r="W81" s="78"/>
      <c r="X81" s="78"/>
      <c r="Y81" s="78"/>
      <c r="Z81" s="78"/>
      <c r="AA81" s="78"/>
      <c r="AB81" s="78"/>
      <c r="AC81" s="78"/>
      <c r="AD81" s="59">
        <f t="shared" si="41"/>
        <v>0</v>
      </c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58">
        <f t="shared" si="37"/>
        <v>0</v>
      </c>
      <c r="AV81" s="59">
        <f t="shared" si="38"/>
        <v>0</v>
      </c>
      <c r="AW81" s="19"/>
      <c r="AX81" s="63">
        <f t="shared" si="33"/>
        <v>0</v>
      </c>
      <c r="AY81" s="63">
        <f t="shared" si="34"/>
        <v>0</v>
      </c>
      <c r="AZ81" s="63">
        <f t="shared" si="35"/>
        <v>0</v>
      </c>
      <c r="BA81" s="63">
        <f t="shared" si="39"/>
        <v>0</v>
      </c>
      <c r="BB81" s="64">
        <f t="shared" si="40"/>
        <v>0</v>
      </c>
      <c r="BL81" s="66"/>
    </row>
    <row r="82" spans="1:64" s="19" customFormat="1" ht="35.25" customHeight="1" x14ac:dyDescent="0.3">
      <c r="A82" s="106"/>
      <c r="B82" s="74"/>
      <c r="C82" s="75" t="s">
        <v>180</v>
      </c>
      <c r="D82" s="75"/>
      <c r="E82" s="90" t="s">
        <v>181</v>
      </c>
      <c r="F82" s="77"/>
      <c r="G82" s="78"/>
      <c r="H82" s="78">
        <v>0</v>
      </c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59">
        <f t="shared" si="36"/>
        <v>0</v>
      </c>
      <c r="W82" s="78"/>
      <c r="X82" s="78"/>
      <c r="Y82" s="78"/>
      <c r="Z82" s="78"/>
      <c r="AA82" s="78"/>
      <c r="AB82" s="78"/>
      <c r="AC82" s="78"/>
      <c r="AD82" s="59">
        <f t="shared" si="41"/>
        <v>0</v>
      </c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58">
        <f t="shared" si="37"/>
        <v>0</v>
      </c>
      <c r="AV82" s="59">
        <f t="shared" si="38"/>
        <v>0</v>
      </c>
      <c r="AX82" s="63">
        <f t="shared" si="33"/>
        <v>0</v>
      </c>
      <c r="AY82" s="63">
        <f t="shared" si="34"/>
        <v>0</v>
      </c>
      <c r="AZ82" s="63">
        <f t="shared" si="35"/>
        <v>0</v>
      </c>
      <c r="BA82" s="63">
        <f t="shared" si="39"/>
        <v>0</v>
      </c>
      <c r="BB82" s="64">
        <f t="shared" si="40"/>
        <v>0</v>
      </c>
      <c r="BL82" s="66"/>
    </row>
    <row r="83" spans="1:64" s="19" customFormat="1" ht="16.5" customHeight="1" x14ac:dyDescent="0.3">
      <c r="A83" s="106"/>
      <c r="B83" s="74"/>
      <c r="C83" s="75" t="s">
        <v>182</v>
      </c>
      <c r="D83" s="75"/>
      <c r="E83" s="126" t="s">
        <v>183</v>
      </c>
      <c r="F83" s="140"/>
      <c r="G83" s="78">
        <v>25200</v>
      </c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59">
        <f t="shared" si="36"/>
        <v>25200</v>
      </c>
      <c r="W83" s="78"/>
      <c r="X83" s="78"/>
      <c r="Y83" s="78"/>
      <c r="Z83" s="78"/>
      <c r="AA83" s="78"/>
      <c r="AB83" s="78"/>
      <c r="AC83" s="78"/>
      <c r="AD83" s="59">
        <f t="shared" si="41"/>
        <v>0</v>
      </c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58">
        <f t="shared" si="37"/>
        <v>0</v>
      </c>
      <c r="AV83" s="59">
        <f t="shared" si="38"/>
        <v>25200</v>
      </c>
      <c r="AX83" s="63">
        <f t="shared" si="33"/>
        <v>25200</v>
      </c>
      <c r="AY83" s="63">
        <f t="shared" si="34"/>
        <v>0</v>
      </c>
      <c r="AZ83" s="63">
        <f t="shared" si="35"/>
        <v>0</v>
      </c>
      <c r="BA83" s="63">
        <f t="shared" si="39"/>
        <v>0</v>
      </c>
      <c r="BB83" s="64">
        <f t="shared" si="40"/>
        <v>25200</v>
      </c>
      <c r="BL83" s="66"/>
    </row>
    <row r="84" spans="1:64" s="19" customFormat="1" ht="27" customHeight="1" x14ac:dyDescent="0.3">
      <c r="A84" s="106"/>
      <c r="B84" s="74"/>
      <c r="C84" s="75" t="s">
        <v>184</v>
      </c>
      <c r="D84" s="75"/>
      <c r="E84" s="107" t="s">
        <v>185</v>
      </c>
      <c r="F84" s="10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59">
        <f t="shared" si="36"/>
        <v>0</v>
      </c>
      <c r="W84" s="78"/>
      <c r="X84" s="78"/>
      <c r="Y84" s="78"/>
      <c r="Z84" s="78"/>
      <c r="AA84" s="78"/>
      <c r="AB84" s="78"/>
      <c r="AC84" s="78"/>
      <c r="AD84" s="59">
        <f t="shared" si="41"/>
        <v>0</v>
      </c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58">
        <f t="shared" si="37"/>
        <v>0</v>
      </c>
      <c r="AV84" s="59">
        <f t="shared" si="38"/>
        <v>0</v>
      </c>
      <c r="AX84" s="63">
        <f t="shared" si="33"/>
        <v>0</v>
      </c>
      <c r="AY84" s="63">
        <f t="shared" si="34"/>
        <v>0</v>
      </c>
      <c r="AZ84" s="63">
        <f t="shared" si="35"/>
        <v>0</v>
      </c>
      <c r="BA84" s="63">
        <f t="shared" si="39"/>
        <v>0</v>
      </c>
      <c r="BB84" s="64">
        <f t="shared" si="40"/>
        <v>0</v>
      </c>
      <c r="BL84" s="66"/>
    </row>
    <row r="85" spans="1:64" s="19" customFormat="1" ht="31.5" customHeight="1" x14ac:dyDescent="0.3">
      <c r="A85" s="106"/>
      <c r="B85" s="74"/>
      <c r="C85" s="75" t="s">
        <v>186</v>
      </c>
      <c r="D85" s="75"/>
      <c r="E85" s="126" t="s">
        <v>187</v>
      </c>
      <c r="F85" s="140"/>
      <c r="G85" s="78">
        <v>58711</v>
      </c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59">
        <f t="shared" si="36"/>
        <v>58711</v>
      </c>
      <c r="W85" s="78"/>
      <c r="X85" s="78"/>
      <c r="Y85" s="78"/>
      <c r="Z85" s="78"/>
      <c r="AA85" s="78"/>
      <c r="AB85" s="78"/>
      <c r="AC85" s="78"/>
      <c r="AD85" s="59">
        <f t="shared" si="41"/>
        <v>0</v>
      </c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58">
        <f t="shared" si="37"/>
        <v>0</v>
      </c>
      <c r="AV85" s="59">
        <f t="shared" si="38"/>
        <v>58711</v>
      </c>
      <c r="AX85" s="63">
        <f t="shared" si="33"/>
        <v>58711</v>
      </c>
      <c r="AY85" s="63">
        <f t="shared" si="34"/>
        <v>0</v>
      </c>
      <c r="AZ85" s="63">
        <f t="shared" si="35"/>
        <v>0</v>
      </c>
      <c r="BA85" s="63">
        <f t="shared" si="39"/>
        <v>0</v>
      </c>
      <c r="BB85" s="64">
        <f t="shared" si="40"/>
        <v>58711</v>
      </c>
      <c r="BL85" s="66"/>
    </row>
    <row r="86" spans="1:64" ht="16.5" customHeight="1" x14ac:dyDescent="0.3">
      <c r="A86" s="106"/>
      <c r="B86" s="74"/>
      <c r="C86" s="75" t="s">
        <v>188</v>
      </c>
      <c r="D86" s="75"/>
      <c r="E86" s="107" t="s">
        <v>189</v>
      </c>
      <c r="F86" s="108"/>
      <c r="G86" s="78">
        <v>0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59">
        <f t="shared" si="36"/>
        <v>0</v>
      </c>
      <c r="W86" s="78"/>
      <c r="X86" s="78"/>
      <c r="Y86" s="78"/>
      <c r="Z86" s="78"/>
      <c r="AA86" s="78"/>
      <c r="AB86" s="78"/>
      <c r="AC86" s="78"/>
      <c r="AD86" s="59">
        <f t="shared" si="41"/>
        <v>0</v>
      </c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58">
        <f t="shared" si="37"/>
        <v>0</v>
      </c>
      <c r="AV86" s="59">
        <f t="shared" si="38"/>
        <v>0</v>
      </c>
      <c r="AW86" s="19"/>
      <c r="AX86" s="63">
        <f t="shared" si="33"/>
        <v>0</v>
      </c>
      <c r="AY86" s="63">
        <f t="shared" si="34"/>
        <v>0</v>
      </c>
      <c r="AZ86" s="63">
        <f t="shared" si="35"/>
        <v>0</v>
      </c>
      <c r="BA86" s="63">
        <f t="shared" si="39"/>
        <v>0</v>
      </c>
      <c r="BB86" s="64">
        <f t="shared" si="40"/>
        <v>0</v>
      </c>
      <c r="BL86" s="66"/>
    </row>
    <row r="87" spans="1:64" ht="28.5" customHeight="1" x14ac:dyDescent="0.3">
      <c r="A87" s="106"/>
      <c r="B87" s="74"/>
      <c r="C87" s="75" t="s">
        <v>190</v>
      </c>
      <c r="D87" s="75"/>
      <c r="E87" s="107" t="s">
        <v>191</v>
      </c>
      <c r="F87" s="108"/>
      <c r="G87" s="78">
        <v>0</v>
      </c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59">
        <f t="shared" si="36"/>
        <v>0</v>
      </c>
      <c r="W87" s="78"/>
      <c r="X87" s="78"/>
      <c r="Y87" s="78"/>
      <c r="Z87" s="78"/>
      <c r="AA87" s="78"/>
      <c r="AB87" s="78"/>
      <c r="AC87" s="78"/>
      <c r="AD87" s="59">
        <f t="shared" si="41"/>
        <v>0</v>
      </c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58">
        <f t="shared" si="37"/>
        <v>0</v>
      </c>
      <c r="AV87" s="59">
        <f t="shared" si="38"/>
        <v>0</v>
      </c>
      <c r="AW87" s="19"/>
      <c r="AX87" s="63">
        <f t="shared" si="33"/>
        <v>0</v>
      </c>
      <c r="AY87" s="63">
        <f t="shared" si="34"/>
        <v>0</v>
      </c>
      <c r="AZ87" s="63">
        <f t="shared" si="35"/>
        <v>0</v>
      </c>
      <c r="BA87" s="63">
        <f t="shared" si="39"/>
        <v>0</v>
      </c>
      <c r="BB87" s="64">
        <f t="shared" si="40"/>
        <v>0</v>
      </c>
      <c r="BL87" s="66"/>
    </row>
    <row r="88" spans="1:64" ht="28.5" customHeight="1" x14ac:dyDescent="0.3">
      <c r="A88" s="106"/>
      <c r="B88" s="74"/>
      <c r="C88" s="75" t="s">
        <v>192</v>
      </c>
      <c r="D88" s="75"/>
      <c r="E88" s="107" t="s">
        <v>193</v>
      </c>
      <c r="F88" s="108"/>
      <c r="G88" s="78">
        <v>0</v>
      </c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59">
        <f t="shared" si="36"/>
        <v>0</v>
      </c>
      <c r="W88" s="78"/>
      <c r="X88" s="78"/>
      <c r="Y88" s="78"/>
      <c r="Z88" s="78"/>
      <c r="AA88" s="78"/>
      <c r="AB88" s="78"/>
      <c r="AC88" s="78"/>
      <c r="AD88" s="59">
        <f t="shared" si="41"/>
        <v>0</v>
      </c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58">
        <f t="shared" si="37"/>
        <v>0</v>
      </c>
      <c r="AV88" s="59">
        <f t="shared" si="38"/>
        <v>0</v>
      </c>
      <c r="AW88" s="19"/>
      <c r="AX88" s="63">
        <f t="shared" si="33"/>
        <v>0</v>
      </c>
      <c r="AY88" s="63">
        <f t="shared" si="34"/>
        <v>0</v>
      </c>
      <c r="AZ88" s="63">
        <f t="shared" si="35"/>
        <v>0</v>
      </c>
      <c r="BA88" s="63">
        <f t="shared" si="39"/>
        <v>0</v>
      </c>
      <c r="BB88" s="64">
        <f t="shared" si="40"/>
        <v>0</v>
      </c>
      <c r="BL88" s="66"/>
    </row>
    <row r="89" spans="1:64" ht="16.5" customHeight="1" x14ac:dyDescent="0.3">
      <c r="A89" s="106"/>
      <c r="B89" s="74"/>
      <c r="C89" s="75" t="s">
        <v>194</v>
      </c>
      <c r="D89" s="75"/>
      <c r="E89" s="107" t="s">
        <v>195</v>
      </c>
      <c r="F89" s="108"/>
      <c r="G89" s="78">
        <v>0</v>
      </c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59">
        <f t="shared" si="36"/>
        <v>0</v>
      </c>
      <c r="W89" s="78"/>
      <c r="X89" s="78"/>
      <c r="Y89" s="78"/>
      <c r="Z89" s="78"/>
      <c r="AA89" s="78"/>
      <c r="AB89" s="78"/>
      <c r="AC89" s="78"/>
      <c r="AD89" s="59">
        <f t="shared" si="41"/>
        <v>0</v>
      </c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58">
        <f t="shared" si="37"/>
        <v>0</v>
      </c>
      <c r="AV89" s="59">
        <f t="shared" si="38"/>
        <v>0</v>
      </c>
      <c r="AW89" s="19"/>
      <c r="AX89" s="63">
        <f t="shared" si="33"/>
        <v>0</v>
      </c>
      <c r="AY89" s="63">
        <f t="shared" si="34"/>
        <v>0</v>
      </c>
      <c r="AZ89" s="63">
        <f t="shared" si="35"/>
        <v>0</v>
      </c>
      <c r="BA89" s="63">
        <f t="shared" si="39"/>
        <v>0</v>
      </c>
      <c r="BB89" s="64">
        <f t="shared" si="40"/>
        <v>0</v>
      </c>
      <c r="BL89" s="66"/>
    </row>
    <row r="90" spans="1:64" ht="33.75" customHeight="1" x14ac:dyDescent="0.3">
      <c r="A90" s="106"/>
      <c r="B90" s="74"/>
      <c r="C90" s="75" t="s">
        <v>196</v>
      </c>
      <c r="D90" s="75"/>
      <c r="E90" s="76" t="s">
        <v>197</v>
      </c>
      <c r="F90" s="77"/>
      <c r="G90" s="78">
        <v>0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59">
        <f t="shared" si="36"/>
        <v>0</v>
      </c>
      <c r="W90" s="78"/>
      <c r="X90" s="78"/>
      <c r="Y90" s="78"/>
      <c r="Z90" s="78"/>
      <c r="AA90" s="78"/>
      <c r="AB90" s="78"/>
      <c r="AC90" s="78"/>
      <c r="AD90" s="59">
        <f t="shared" si="41"/>
        <v>0</v>
      </c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58">
        <f t="shared" si="37"/>
        <v>0</v>
      </c>
      <c r="AV90" s="59">
        <f t="shared" si="38"/>
        <v>0</v>
      </c>
      <c r="AW90" s="19"/>
      <c r="AX90" s="63">
        <f t="shared" si="33"/>
        <v>0</v>
      </c>
      <c r="AY90" s="63">
        <f t="shared" si="34"/>
        <v>0</v>
      </c>
      <c r="AZ90" s="63">
        <f t="shared" si="35"/>
        <v>0</v>
      </c>
      <c r="BA90" s="63">
        <f t="shared" si="39"/>
        <v>0</v>
      </c>
      <c r="BB90" s="64">
        <f t="shared" si="40"/>
        <v>0</v>
      </c>
      <c r="BL90" s="66"/>
    </row>
    <row r="91" spans="1:64" ht="16.5" customHeight="1" x14ac:dyDescent="0.3">
      <c r="A91" s="106"/>
      <c r="B91" s="74"/>
      <c r="C91" s="75" t="s">
        <v>198</v>
      </c>
      <c r="D91" s="75"/>
      <c r="E91" s="76" t="s">
        <v>199</v>
      </c>
      <c r="F91" s="77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59">
        <f t="shared" si="36"/>
        <v>0</v>
      </c>
      <c r="W91" s="78"/>
      <c r="X91" s="78"/>
      <c r="Y91" s="78"/>
      <c r="Z91" s="78"/>
      <c r="AA91" s="78"/>
      <c r="AB91" s="78"/>
      <c r="AC91" s="78"/>
      <c r="AD91" s="59">
        <f t="shared" si="41"/>
        <v>0</v>
      </c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58">
        <f t="shared" si="37"/>
        <v>0</v>
      </c>
      <c r="AV91" s="59">
        <f t="shared" si="38"/>
        <v>0</v>
      </c>
      <c r="AW91" s="19"/>
      <c r="AX91" s="63">
        <f t="shared" si="33"/>
        <v>0</v>
      </c>
      <c r="AY91" s="63">
        <f t="shared" si="34"/>
        <v>0</v>
      </c>
      <c r="AZ91" s="63">
        <f t="shared" si="35"/>
        <v>0</v>
      </c>
      <c r="BA91" s="63">
        <f t="shared" si="39"/>
        <v>0</v>
      </c>
      <c r="BB91" s="64">
        <f t="shared" si="40"/>
        <v>0</v>
      </c>
      <c r="BL91" s="66"/>
    </row>
    <row r="92" spans="1:64" ht="16.5" customHeight="1" x14ac:dyDescent="0.3">
      <c r="A92" s="106"/>
      <c r="B92" s="74"/>
      <c r="C92" s="75" t="s">
        <v>200</v>
      </c>
      <c r="D92" s="75"/>
      <c r="E92" s="76" t="s">
        <v>201</v>
      </c>
      <c r="F92" s="77"/>
      <c r="G92" s="78">
        <v>22500</v>
      </c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59">
        <f t="shared" si="36"/>
        <v>22500</v>
      </c>
      <c r="W92" s="78"/>
      <c r="X92" s="78"/>
      <c r="Y92" s="78"/>
      <c r="Z92" s="78"/>
      <c r="AA92" s="78"/>
      <c r="AB92" s="78"/>
      <c r="AC92" s="78"/>
      <c r="AD92" s="59">
        <f t="shared" si="41"/>
        <v>0</v>
      </c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58">
        <f t="shared" si="37"/>
        <v>0</v>
      </c>
      <c r="AV92" s="59">
        <f t="shared" si="38"/>
        <v>22500</v>
      </c>
      <c r="AW92" s="19"/>
      <c r="AX92" s="63">
        <f t="shared" si="33"/>
        <v>22500</v>
      </c>
      <c r="AY92" s="63">
        <f t="shared" si="34"/>
        <v>0</v>
      </c>
      <c r="AZ92" s="63">
        <f t="shared" si="35"/>
        <v>0</v>
      </c>
      <c r="BA92" s="63">
        <f t="shared" si="39"/>
        <v>0</v>
      </c>
      <c r="BB92" s="64">
        <f t="shared" si="40"/>
        <v>22500</v>
      </c>
      <c r="BL92" s="66"/>
    </row>
    <row r="93" spans="1:64" ht="16.5" customHeight="1" x14ac:dyDescent="0.3">
      <c r="A93" s="106"/>
      <c r="B93" s="74"/>
      <c r="C93" s="75" t="s">
        <v>202</v>
      </c>
      <c r="D93" s="75"/>
      <c r="E93" s="76" t="s">
        <v>203</v>
      </c>
      <c r="F93" s="77"/>
      <c r="G93" s="78">
        <v>0</v>
      </c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59">
        <f t="shared" si="36"/>
        <v>0</v>
      </c>
      <c r="W93" s="78"/>
      <c r="X93" s="78"/>
      <c r="Y93" s="78"/>
      <c r="Z93" s="78"/>
      <c r="AA93" s="78"/>
      <c r="AB93" s="78"/>
      <c r="AC93" s="78"/>
      <c r="AD93" s="59">
        <f t="shared" si="41"/>
        <v>0</v>
      </c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58">
        <f t="shared" si="37"/>
        <v>0</v>
      </c>
      <c r="AV93" s="59">
        <f t="shared" si="38"/>
        <v>0</v>
      </c>
      <c r="AW93" s="19"/>
      <c r="AX93" s="63">
        <f t="shared" si="33"/>
        <v>0</v>
      </c>
      <c r="AY93" s="63">
        <f t="shared" si="34"/>
        <v>0</v>
      </c>
      <c r="AZ93" s="63">
        <f t="shared" si="35"/>
        <v>0</v>
      </c>
      <c r="BA93" s="63">
        <f t="shared" si="39"/>
        <v>0</v>
      </c>
      <c r="BB93" s="64">
        <f t="shared" si="40"/>
        <v>0</v>
      </c>
      <c r="BL93" s="66"/>
    </row>
    <row r="94" spans="1:64" s="19" customFormat="1" ht="16.5" customHeight="1" x14ac:dyDescent="0.3">
      <c r="A94" s="106"/>
      <c r="B94" s="74"/>
      <c r="C94" s="75" t="s">
        <v>204</v>
      </c>
      <c r="D94" s="75"/>
      <c r="E94" s="90" t="s">
        <v>205</v>
      </c>
      <c r="F94" s="77"/>
      <c r="G94" s="78">
        <v>48000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59">
        <f t="shared" si="36"/>
        <v>48000</v>
      </c>
      <c r="W94" s="78"/>
      <c r="X94" s="78"/>
      <c r="Y94" s="78"/>
      <c r="Z94" s="78"/>
      <c r="AA94" s="78"/>
      <c r="AB94" s="78"/>
      <c r="AC94" s="78"/>
      <c r="AD94" s="59">
        <f t="shared" si="41"/>
        <v>0</v>
      </c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58">
        <f t="shared" si="37"/>
        <v>0</v>
      </c>
      <c r="AV94" s="59">
        <f t="shared" si="38"/>
        <v>48000</v>
      </c>
      <c r="AX94" s="63">
        <f t="shared" si="33"/>
        <v>48000</v>
      </c>
      <c r="AY94" s="63">
        <f t="shared" si="34"/>
        <v>0</v>
      </c>
      <c r="AZ94" s="63">
        <f t="shared" si="35"/>
        <v>0</v>
      </c>
      <c r="BA94" s="63">
        <f t="shared" si="39"/>
        <v>0</v>
      </c>
      <c r="BB94" s="64">
        <f t="shared" si="40"/>
        <v>48000</v>
      </c>
      <c r="BL94" s="66"/>
    </row>
    <row r="95" spans="1:64" s="19" customFormat="1" ht="16.5" customHeight="1" x14ac:dyDescent="0.3">
      <c r="A95" s="106"/>
      <c r="B95" s="74"/>
      <c r="C95" s="75" t="s">
        <v>206</v>
      </c>
      <c r="D95" s="75"/>
      <c r="E95" s="76" t="s">
        <v>207</v>
      </c>
      <c r="F95" s="77"/>
      <c r="G95" s="78">
        <v>4500</v>
      </c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59">
        <f t="shared" si="36"/>
        <v>4500</v>
      </c>
      <c r="W95" s="78"/>
      <c r="X95" s="78"/>
      <c r="Y95" s="78"/>
      <c r="Z95" s="78"/>
      <c r="AA95" s="78"/>
      <c r="AB95" s="78"/>
      <c r="AC95" s="78"/>
      <c r="AD95" s="59">
        <f t="shared" si="41"/>
        <v>0</v>
      </c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58">
        <f t="shared" si="37"/>
        <v>0</v>
      </c>
      <c r="AV95" s="59">
        <f t="shared" si="38"/>
        <v>4500</v>
      </c>
      <c r="AX95" s="63">
        <f t="shared" si="33"/>
        <v>4500</v>
      </c>
      <c r="AY95" s="63">
        <f t="shared" si="34"/>
        <v>0</v>
      </c>
      <c r="AZ95" s="63">
        <f t="shared" si="35"/>
        <v>0</v>
      </c>
      <c r="BA95" s="63">
        <f t="shared" si="39"/>
        <v>0</v>
      </c>
      <c r="BB95" s="64">
        <f t="shared" si="40"/>
        <v>4500</v>
      </c>
      <c r="BL95" s="66"/>
    </row>
    <row r="96" spans="1:64" s="19" customFormat="1" ht="16.5" customHeight="1" x14ac:dyDescent="0.3">
      <c r="A96" s="106"/>
      <c r="B96" s="74"/>
      <c r="C96" s="75" t="s">
        <v>208</v>
      </c>
      <c r="D96" s="75"/>
      <c r="E96" s="90" t="s">
        <v>209</v>
      </c>
      <c r="F96" s="77"/>
      <c r="G96" s="78"/>
      <c r="H96" s="78">
        <v>36000</v>
      </c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59">
        <f t="shared" si="36"/>
        <v>36000</v>
      </c>
      <c r="W96" s="78"/>
      <c r="X96" s="78"/>
      <c r="Y96" s="78"/>
      <c r="Z96" s="78"/>
      <c r="AA96" s="78"/>
      <c r="AB96" s="78"/>
      <c r="AC96" s="78"/>
      <c r="AD96" s="59">
        <f t="shared" si="41"/>
        <v>0</v>
      </c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58">
        <f t="shared" si="37"/>
        <v>0</v>
      </c>
      <c r="AV96" s="59">
        <f t="shared" si="38"/>
        <v>36000</v>
      </c>
      <c r="AX96" s="63">
        <f t="shared" si="33"/>
        <v>36000</v>
      </c>
      <c r="AY96" s="63">
        <f t="shared" si="34"/>
        <v>0</v>
      </c>
      <c r="AZ96" s="63">
        <f t="shared" si="35"/>
        <v>0</v>
      </c>
      <c r="BA96" s="63">
        <f t="shared" si="39"/>
        <v>0</v>
      </c>
      <c r="BB96" s="64">
        <f t="shared" si="40"/>
        <v>36000</v>
      </c>
      <c r="BL96" s="66"/>
    </row>
    <row r="97" spans="1:64" s="19" customFormat="1" ht="28.5" customHeight="1" x14ac:dyDescent="0.3">
      <c r="A97" s="106"/>
      <c r="B97" s="74"/>
      <c r="C97" s="75" t="s">
        <v>210</v>
      </c>
      <c r="D97" s="75"/>
      <c r="E97" s="90" t="s">
        <v>211</v>
      </c>
      <c r="F97" s="77"/>
      <c r="G97" s="78"/>
      <c r="H97" s="78">
        <v>0</v>
      </c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59">
        <f t="shared" si="36"/>
        <v>0</v>
      </c>
      <c r="W97" s="78"/>
      <c r="X97" s="78"/>
      <c r="Y97" s="78"/>
      <c r="Z97" s="78"/>
      <c r="AA97" s="78"/>
      <c r="AB97" s="78"/>
      <c r="AC97" s="78"/>
      <c r="AD97" s="59">
        <f t="shared" si="41"/>
        <v>0</v>
      </c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58">
        <f t="shared" si="37"/>
        <v>0</v>
      </c>
      <c r="AV97" s="59">
        <f t="shared" si="38"/>
        <v>0</v>
      </c>
      <c r="AX97" s="63">
        <f t="shared" si="33"/>
        <v>0</v>
      </c>
      <c r="AY97" s="63">
        <f t="shared" si="34"/>
        <v>0</v>
      </c>
      <c r="AZ97" s="63">
        <f t="shared" si="35"/>
        <v>0</v>
      </c>
      <c r="BA97" s="63">
        <f t="shared" si="39"/>
        <v>0</v>
      </c>
      <c r="BB97" s="64">
        <f t="shared" si="40"/>
        <v>0</v>
      </c>
      <c r="BL97" s="66"/>
    </row>
    <row r="98" spans="1:64" s="19" customFormat="1" ht="16.5" customHeight="1" x14ac:dyDescent="0.3">
      <c r="A98" s="106"/>
      <c r="B98" s="74"/>
      <c r="C98" s="75" t="s">
        <v>212</v>
      </c>
      <c r="D98" s="75"/>
      <c r="E98" s="76" t="s">
        <v>213</v>
      </c>
      <c r="F98" s="77"/>
      <c r="G98" s="78">
        <v>0</v>
      </c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59">
        <f t="shared" si="36"/>
        <v>0</v>
      </c>
      <c r="W98" s="78"/>
      <c r="X98" s="78"/>
      <c r="Y98" s="78"/>
      <c r="Z98" s="78"/>
      <c r="AA98" s="78"/>
      <c r="AB98" s="78"/>
      <c r="AC98" s="78"/>
      <c r="AD98" s="59">
        <f t="shared" si="41"/>
        <v>0</v>
      </c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58">
        <f t="shared" si="37"/>
        <v>0</v>
      </c>
      <c r="AV98" s="59">
        <f t="shared" si="38"/>
        <v>0</v>
      </c>
      <c r="AX98" s="63">
        <f t="shared" si="33"/>
        <v>0</v>
      </c>
      <c r="AY98" s="63">
        <f t="shared" si="34"/>
        <v>0</v>
      </c>
      <c r="AZ98" s="63">
        <f t="shared" si="35"/>
        <v>0</v>
      </c>
      <c r="BA98" s="63">
        <f t="shared" si="39"/>
        <v>0</v>
      </c>
      <c r="BB98" s="64">
        <f t="shared" si="40"/>
        <v>0</v>
      </c>
      <c r="BL98" s="66"/>
    </row>
    <row r="99" spans="1:64" s="19" customFormat="1" ht="26.45" customHeight="1" x14ac:dyDescent="0.3">
      <c r="A99" s="106"/>
      <c r="B99" s="74"/>
      <c r="C99" s="75" t="s">
        <v>214</v>
      </c>
      <c r="D99" s="75"/>
      <c r="E99" s="141" t="s">
        <v>215</v>
      </c>
      <c r="F99" s="77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59">
        <f t="shared" si="36"/>
        <v>0</v>
      </c>
      <c r="W99" s="78"/>
      <c r="X99" s="78"/>
      <c r="Y99" s="78"/>
      <c r="Z99" s="78"/>
      <c r="AA99" s="78"/>
      <c r="AB99" s="78"/>
      <c r="AC99" s="78"/>
      <c r="AD99" s="59">
        <f t="shared" si="41"/>
        <v>0</v>
      </c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58">
        <f t="shared" si="37"/>
        <v>0</v>
      </c>
      <c r="AV99" s="59">
        <f t="shared" si="38"/>
        <v>0</v>
      </c>
      <c r="AX99" s="63">
        <f t="shared" si="33"/>
        <v>0</v>
      </c>
      <c r="AY99" s="63">
        <f t="shared" si="34"/>
        <v>0</v>
      </c>
      <c r="AZ99" s="63">
        <f t="shared" si="35"/>
        <v>0</v>
      </c>
      <c r="BA99" s="63">
        <f t="shared" si="39"/>
        <v>0</v>
      </c>
      <c r="BB99" s="64">
        <f t="shared" si="40"/>
        <v>0</v>
      </c>
      <c r="BL99" s="66"/>
    </row>
    <row r="100" spans="1:64" s="19" customFormat="1" x14ac:dyDescent="0.3">
      <c r="A100" s="106"/>
      <c r="B100" s="74"/>
      <c r="C100" s="75" t="s">
        <v>216</v>
      </c>
      <c r="D100" s="75"/>
      <c r="E100" s="141" t="s">
        <v>217</v>
      </c>
      <c r="F100" s="77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59">
        <f t="shared" si="36"/>
        <v>0</v>
      </c>
      <c r="W100" s="78"/>
      <c r="X100" s="78"/>
      <c r="Y100" s="78"/>
      <c r="Z100" s="78"/>
      <c r="AA100" s="78"/>
      <c r="AB100" s="78"/>
      <c r="AC100" s="78"/>
      <c r="AD100" s="59">
        <f t="shared" si="41"/>
        <v>0</v>
      </c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58">
        <f t="shared" si="37"/>
        <v>0</v>
      </c>
      <c r="AV100" s="59">
        <f t="shared" si="38"/>
        <v>0</v>
      </c>
      <c r="AX100" s="63">
        <f t="shared" si="33"/>
        <v>0</v>
      </c>
      <c r="AY100" s="63">
        <f t="shared" si="34"/>
        <v>0</v>
      </c>
      <c r="AZ100" s="63">
        <f t="shared" si="35"/>
        <v>0</v>
      </c>
      <c r="BA100" s="63">
        <f t="shared" si="39"/>
        <v>0</v>
      </c>
      <c r="BB100" s="64">
        <f t="shared" si="40"/>
        <v>0</v>
      </c>
      <c r="BL100" s="66"/>
    </row>
    <row r="101" spans="1:64" s="19" customFormat="1" ht="16.5" customHeight="1" x14ac:dyDescent="0.3">
      <c r="A101" s="106"/>
      <c r="B101" s="74"/>
      <c r="C101" s="75" t="s">
        <v>218</v>
      </c>
      <c r="D101" s="75"/>
      <c r="E101" s="76" t="s">
        <v>219</v>
      </c>
      <c r="F101" s="77"/>
      <c r="G101" s="78">
        <v>23556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59">
        <f t="shared" si="36"/>
        <v>23556</v>
      </c>
      <c r="W101" s="78"/>
      <c r="X101" s="78"/>
      <c r="Y101" s="78"/>
      <c r="Z101" s="78"/>
      <c r="AA101" s="78"/>
      <c r="AB101" s="78"/>
      <c r="AC101" s="78"/>
      <c r="AD101" s="59">
        <f t="shared" si="41"/>
        <v>0</v>
      </c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58">
        <f t="shared" si="37"/>
        <v>0</v>
      </c>
      <c r="AV101" s="59">
        <f t="shared" si="38"/>
        <v>23556</v>
      </c>
      <c r="AX101" s="63">
        <f t="shared" si="33"/>
        <v>23556</v>
      </c>
      <c r="AY101" s="63">
        <f t="shared" si="34"/>
        <v>0</v>
      </c>
      <c r="AZ101" s="63">
        <f t="shared" si="35"/>
        <v>0</v>
      </c>
      <c r="BA101" s="63">
        <f t="shared" si="39"/>
        <v>0</v>
      </c>
      <c r="BB101" s="64">
        <f t="shared" si="40"/>
        <v>23556</v>
      </c>
      <c r="BL101" s="66"/>
    </row>
    <row r="102" spans="1:64" s="19" customFormat="1" ht="16.5" customHeight="1" x14ac:dyDescent="0.3">
      <c r="A102" s="106"/>
      <c r="B102" s="74"/>
      <c r="C102" s="75" t="s">
        <v>220</v>
      </c>
      <c r="D102" s="75"/>
      <c r="E102" s="76" t="s">
        <v>221</v>
      </c>
      <c r="F102" s="77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59">
        <f t="shared" si="36"/>
        <v>0</v>
      </c>
      <c r="W102" s="78"/>
      <c r="X102" s="78"/>
      <c r="Y102" s="78"/>
      <c r="Z102" s="78"/>
      <c r="AA102" s="78"/>
      <c r="AB102" s="78"/>
      <c r="AC102" s="78"/>
      <c r="AD102" s="59">
        <f t="shared" si="41"/>
        <v>0</v>
      </c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58">
        <f t="shared" si="37"/>
        <v>0</v>
      </c>
      <c r="AV102" s="59">
        <f t="shared" si="38"/>
        <v>0</v>
      </c>
      <c r="AX102" s="63">
        <f t="shared" si="33"/>
        <v>0</v>
      </c>
      <c r="AY102" s="63">
        <f t="shared" si="34"/>
        <v>0</v>
      </c>
      <c r="AZ102" s="63">
        <f t="shared" si="35"/>
        <v>0</v>
      </c>
      <c r="BA102" s="63">
        <f t="shared" si="39"/>
        <v>0</v>
      </c>
      <c r="BB102" s="64">
        <f t="shared" si="40"/>
        <v>0</v>
      </c>
      <c r="BL102" s="66"/>
    </row>
    <row r="103" spans="1:64" s="19" customFormat="1" ht="32.25" customHeight="1" x14ac:dyDescent="0.3">
      <c r="A103" s="106"/>
      <c r="B103" s="74"/>
      <c r="C103" s="75" t="s">
        <v>222</v>
      </c>
      <c r="D103" s="75"/>
      <c r="E103" s="76" t="s">
        <v>223</v>
      </c>
      <c r="F103" s="77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59">
        <f t="shared" si="36"/>
        <v>0</v>
      </c>
      <c r="W103" s="78"/>
      <c r="X103" s="78"/>
      <c r="Y103" s="78"/>
      <c r="Z103" s="78"/>
      <c r="AA103" s="78"/>
      <c r="AB103" s="78"/>
      <c r="AC103" s="78"/>
      <c r="AD103" s="59">
        <f t="shared" si="41"/>
        <v>0</v>
      </c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58">
        <f t="shared" si="37"/>
        <v>0</v>
      </c>
      <c r="AV103" s="59">
        <f t="shared" si="38"/>
        <v>0</v>
      </c>
      <c r="AX103" s="63">
        <f t="shared" si="33"/>
        <v>0</v>
      </c>
      <c r="AY103" s="63">
        <f t="shared" si="34"/>
        <v>0</v>
      </c>
      <c r="AZ103" s="63">
        <f t="shared" si="35"/>
        <v>0</v>
      </c>
      <c r="BA103" s="63">
        <f t="shared" si="39"/>
        <v>0</v>
      </c>
      <c r="BB103" s="64">
        <f t="shared" si="40"/>
        <v>0</v>
      </c>
      <c r="BL103" s="66"/>
    </row>
    <row r="104" spans="1:64" s="19" customFormat="1" ht="16.5" customHeight="1" x14ac:dyDescent="0.3">
      <c r="A104" s="106"/>
      <c r="B104" s="74"/>
      <c r="C104" s="75" t="s">
        <v>224</v>
      </c>
      <c r="D104" s="75"/>
      <c r="E104" s="76" t="s">
        <v>225</v>
      </c>
      <c r="F104" s="77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59">
        <f t="shared" si="36"/>
        <v>0</v>
      </c>
      <c r="W104" s="78"/>
      <c r="X104" s="78"/>
      <c r="Y104" s="78"/>
      <c r="Z104" s="78"/>
      <c r="AA104" s="78"/>
      <c r="AB104" s="78"/>
      <c r="AC104" s="78"/>
      <c r="AD104" s="59">
        <f t="shared" si="41"/>
        <v>0</v>
      </c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58">
        <f t="shared" si="37"/>
        <v>0</v>
      </c>
      <c r="AV104" s="59">
        <f t="shared" si="38"/>
        <v>0</v>
      </c>
      <c r="AX104" s="63">
        <f t="shared" si="33"/>
        <v>0</v>
      </c>
      <c r="AY104" s="63">
        <f t="shared" si="34"/>
        <v>0</v>
      </c>
      <c r="AZ104" s="63">
        <f t="shared" si="35"/>
        <v>0</v>
      </c>
      <c r="BA104" s="63">
        <f t="shared" si="39"/>
        <v>0</v>
      </c>
      <c r="BB104" s="64">
        <f t="shared" si="40"/>
        <v>0</v>
      </c>
      <c r="BL104" s="66"/>
    </row>
    <row r="105" spans="1:64" s="19" customFormat="1" ht="32.25" customHeight="1" x14ac:dyDescent="0.3">
      <c r="A105" s="106"/>
      <c r="B105" s="74"/>
      <c r="C105" s="75" t="s">
        <v>226</v>
      </c>
      <c r="D105" s="75"/>
      <c r="E105" s="76" t="s">
        <v>227</v>
      </c>
      <c r="F105" s="77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59">
        <f t="shared" si="36"/>
        <v>0</v>
      </c>
      <c r="W105" s="78"/>
      <c r="X105" s="78"/>
      <c r="Y105" s="78"/>
      <c r="Z105" s="78"/>
      <c r="AA105" s="78"/>
      <c r="AB105" s="78"/>
      <c r="AC105" s="78"/>
      <c r="AD105" s="59">
        <f t="shared" si="41"/>
        <v>0</v>
      </c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58">
        <f t="shared" si="37"/>
        <v>0</v>
      </c>
      <c r="AV105" s="59">
        <f t="shared" si="38"/>
        <v>0</v>
      </c>
      <c r="AX105" s="63">
        <f t="shared" si="33"/>
        <v>0</v>
      </c>
      <c r="AY105" s="63">
        <f t="shared" si="34"/>
        <v>0</v>
      </c>
      <c r="AZ105" s="63">
        <f t="shared" si="35"/>
        <v>0</v>
      </c>
      <c r="BA105" s="63">
        <f t="shared" si="39"/>
        <v>0</v>
      </c>
      <c r="BB105" s="64">
        <f t="shared" si="40"/>
        <v>0</v>
      </c>
      <c r="BL105" s="66"/>
    </row>
    <row r="106" spans="1:64" s="19" customFormat="1" ht="16.5" customHeight="1" x14ac:dyDescent="0.3">
      <c r="A106" s="106"/>
      <c r="B106" s="74"/>
      <c r="C106" s="75" t="s">
        <v>228</v>
      </c>
      <c r="D106" s="75"/>
      <c r="E106" s="90" t="s">
        <v>229</v>
      </c>
      <c r="F106" s="77"/>
      <c r="G106" s="78"/>
      <c r="H106" s="125">
        <v>26400</v>
      </c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59">
        <f t="shared" si="36"/>
        <v>26400</v>
      </c>
      <c r="W106" s="78"/>
      <c r="X106" s="78"/>
      <c r="Y106" s="78"/>
      <c r="Z106" s="78"/>
      <c r="AA106" s="78"/>
      <c r="AB106" s="78"/>
      <c r="AC106" s="78"/>
      <c r="AD106" s="59">
        <f t="shared" si="41"/>
        <v>0</v>
      </c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58">
        <f t="shared" si="37"/>
        <v>0</v>
      </c>
      <c r="AV106" s="59">
        <f t="shared" si="38"/>
        <v>26400</v>
      </c>
      <c r="AX106" s="63">
        <f t="shared" si="33"/>
        <v>26400</v>
      </c>
      <c r="AY106" s="63">
        <f t="shared" si="34"/>
        <v>0</v>
      </c>
      <c r="AZ106" s="63">
        <f t="shared" si="35"/>
        <v>0</v>
      </c>
      <c r="BA106" s="63">
        <f t="shared" si="39"/>
        <v>0</v>
      </c>
      <c r="BB106" s="64">
        <f t="shared" si="40"/>
        <v>26400</v>
      </c>
      <c r="BL106" s="66"/>
    </row>
    <row r="107" spans="1:64" s="19" customFormat="1" ht="16.5" customHeight="1" x14ac:dyDescent="0.3">
      <c r="A107" s="106"/>
      <c r="B107" s="74"/>
      <c r="C107" s="75" t="s">
        <v>230</v>
      </c>
      <c r="D107" s="75"/>
      <c r="E107" s="76" t="s">
        <v>231</v>
      </c>
      <c r="F107" s="77"/>
      <c r="G107" s="78">
        <v>73800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59">
        <f t="shared" si="36"/>
        <v>73800</v>
      </c>
      <c r="W107" s="78"/>
      <c r="X107" s="78"/>
      <c r="Y107" s="78"/>
      <c r="Z107" s="78"/>
      <c r="AA107" s="78"/>
      <c r="AB107" s="78"/>
      <c r="AC107" s="78"/>
      <c r="AD107" s="59">
        <f t="shared" si="41"/>
        <v>0</v>
      </c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58">
        <f t="shared" si="37"/>
        <v>0</v>
      </c>
      <c r="AV107" s="59">
        <f t="shared" si="38"/>
        <v>73800</v>
      </c>
      <c r="AX107" s="63">
        <f t="shared" si="33"/>
        <v>73800</v>
      </c>
      <c r="AY107" s="63">
        <f t="shared" si="34"/>
        <v>0</v>
      </c>
      <c r="AZ107" s="63">
        <f t="shared" si="35"/>
        <v>0</v>
      </c>
      <c r="BA107" s="63">
        <f t="shared" si="39"/>
        <v>0</v>
      </c>
      <c r="BB107" s="64">
        <f t="shared" si="40"/>
        <v>73800</v>
      </c>
      <c r="BL107" s="66"/>
    </row>
    <row r="108" spans="1:64" s="19" customFormat="1" ht="16.5" customHeight="1" x14ac:dyDescent="0.3">
      <c r="A108" s="106"/>
      <c r="B108" s="74"/>
      <c r="C108" s="75" t="s">
        <v>232</v>
      </c>
      <c r="D108" s="75"/>
      <c r="E108" s="76" t="s">
        <v>233</v>
      </c>
      <c r="F108" s="77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59">
        <f t="shared" si="36"/>
        <v>0</v>
      </c>
      <c r="W108" s="78"/>
      <c r="X108" s="78"/>
      <c r="Y108" s="78"/>
      <c r="Z108" s="78"/>
      <c r="AA108" s="78"/>
      <c r="AB108" s="78"/>
      <c r="AC108" s="78"/>
      <c r="AD108" s="59">
        <f t="shared" si="41"/>
        <v>0</v>
      </c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58">
        <f t="shared" si="37"/>
        <v>0</v>
      </c>
      <c r="AV108" s="59">
        <f t="shared" si="38"/>
        <v>0</v>
      </c>
      <c r="AX108" s="63">
        <f t="shared" si="33"/>
        <v>0</v>
      </c>
      <c r="AY108" s="63">
        <f t="shared" si="34"/>
        <v>0</v>
      </c>
      <c r="AZ108" s="63">
        <f t="shared" si="35"/>
        <v>0</v>
      </c>
      <c r="BA108" s="63">
        <f t="shared" si="39"/>
        <v>0</v>
      </c>
      <c r="BB108" s="64">
        <f t="shared" si="40"/>
        <v>0</v>
      </c>
      <c r="BL108" s="66"/>
    </row>
    <row r="109" spans="1:64" s="19" customFormat="1" ht="16.5" customHeight="1" x14ac:dyDescent="0.3">
      <c r="A109" s="106"/>
      <c r="B109" s="74"/>
      <c r="C109" s="75" t="s">
        <v>234</v>
      </c>
      <c r="D109" s="75"/>
      <c r="E109" s="76" t="s">
        <v>235</v>
      </c>
      <c r="F109" s="77"/>
      <c r="G109" s="125">
        <v>18000</v>
      </c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59">
        <f t="shared" si="36"/>
        <v>18000</v>
      </c>
      <c r="W109" s="78"/>
      <c r="X109" s="78"/>
      <c r="Y109" s="78"/>
      <c r="Z109" s="78"/>
      <c r="AA109" s="78"/>
      <c r="AB109" s="78"/>
      <c r="AC109" s="78"/>
      <c r="AD109" s="59">
        <f t="shared" si="41"/>
        <v>0</v>
      </c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58">
        <f t="shared" si="37"/>
        <v>0</v>
      </c>
      <c r="AV109" s="59">
        <f t="shared" si="38"/>
        <v>18000</v>
      </c>
      <c r="AX109" s="63">
        <f t="shared" si="33"/>
        <v>18000</v>
      </c>
      <c r="AY109" s="63">
        <f t="shared" si="34"/>
        <v>0</v>
      </c>
      <c r="AZ109" s="63">
        <f t="shared" si="35"/>
        <v>0</v>
      </c>
      <c r="BA109" s="63">
        <f t="shared" si="39"/>
        <v>0</v>
      </c>
      <c r="BB109" s="64">
        <f t="shared" si="40"/>
        <v>18000</v>
      </c>
      <c r="BL109" s="66"/>
    </row>
    <row r="110" spans="1:64" s="19" customFormat="1" ht="16.5" customHeight="1" x14ac:dyDescent="0.3">
      <c r="A110" s="106"/>
      <c r="B110" s="74"/>
      <c r="C110" s="75" t="s">
        <v>236</v>
      </c>
      <c r="D110" s="75"/>
      <c r="E110" s="76" t="s">
        <v>237</v>
      </c>
      <c r="F110" s="77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59">
        <f t="shared" si="36"/>
        <v>0</v>
      </c>
      <c r="W110" s="78"/>
      <c r="X110" s="78"/>
      <c r="Y110" s="78"/>
      <c r="Z110" s="78"/>
      <c r="AA110" s="78"/>
      <c r="AB110" s="78"/>
      <c r="AC110" s="78"/>
      <c r="AD110" s="59">
        <f t="shared" si="41"/>
        <v>0</v>
      </c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58">
        <f t="shared" si="37"/>
        <v>0</v>
      </c>
      <c r="AV110" s="59">
        <f t="shared" si="38"/>
        <v>0</v>
      </c>
      <c r="AX110" s="63">
        <f t="shared" si="33"/>
        <v>0</v>
      </c>
      <c r="AY110" s="63">
        <f t="shared" si="34"/>
        <v>0</v>
      </c>
      <c r="AZ110" s="63">
        <f t="shared" si="35"/>
        <v>0</v>
      </c>
      <c r="BA110" s="63">
        <f t="shared" si="39"/>
        <v>0</v>
      </c>
      <c r="BB110" s="64">
        <f t="shared" si="40"/>
        <v>0</v>
      </c>
      <c r="BL110" s="66"/>
    </row>
    <row r="111" spans="1:64" s="19" customFormat="1" ht="16.5" customHeight="1" x14ac:dyDescent="0.3">
      <c r="A111" s="106"/>
      <c r="B111" s="74"/>
      <c r="C111" s="75" t="s">
        <v>238</v>
      </c>
      <c r="D111" s="75"/>
      <c r="E111" s="90" t="s">
        <v>239</v>
      </c>
      <c r="F111" s="77"/>
      <c r="G111" s="78"/>
      <c r="H111" s="125">
        <v>74993.09</v>
      </c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59">
        <f t="shared" si="36"/>
        <v>74993.09</v>
      </c>
      <c r="W111" s="78"/>
      <c r="X111" s="78"/>
      <c r="Y111" s="78"/>
      <c r="Z111" s="78"/>
      <c r="AA111" s="78"/>
      <c r="AB111" s="78"/>
      <c r="AC111" s="78"/>
      <c r="AD111" s="59">
        <f t="shared" si="41"/>
        <v>0</v>
      </c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58">
        <f t="shared" si="37"/>
        <v>0</v>
      </c>
      <c r="AV111" s="59">
        <f t="shared" si="38"/>
        <v>74993.09</v>
      </c>
      <c r="AX111" s="63">
        <f t="shared" si="33"/>
        <v>74993.09</v>
      </c>
      <c r="AY111" s="63">
        <f t="shared" si="34"/>
        <v>0</v>
      </c>
      <c r="AZ111" s="63">
        <f t="shared" si="35"/>
        <v>0</v>
      </c>
      <c r="BA111" s="63">
        <f t="shared" si="39"/>
        <v>0</v>
      </c>
      <c r="BB111" s="64">
        <f t="shared" si="40"/>
        <v>74993.09</v>
      </c>
      <c r="BL111" s="66"/>
    </row>
    <row r="112" spans="1:64" s="19" customFormat="1" ht="16.5" customHeight="1" x14ac:dyDescent="0.3">
      <c r="A112" s="106"/>
      <c r="B112" s="74"/>
      <c r="C112" s="75" t="s">
        <v>240</v>
      </c>
      <c r="D112" s="75"/>
      <c r="E112" s="76" t="s">
        <v>241</v>
      </c>
      <c r="F112" s="77"/>
      <c r="G112" s="78">
        <v>0</v>
      </c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59">
        <f t="shared" si="36"/>
        <v>0</v>
      </c>
      <c r="W112" s="78"/>
      <c r="X112" s="78"/>
      <c r="Y112" s="78"/>
      <c r="Z112" s="78"/>
      <c r="AA112" s="78"/>
      <c r="AB112" s="78"/>
      <c r="AC112" s="78"/>
      <c r="AD112" s="59">
        <f t="shared" si="41"/>
        <v>0</v>
      </c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58">
        <f t="shared" si="37"/>
        <v>0</v>
      </c>
      <c r="AV112" s="59">
        <f t="shared" si="38"/>
        <v>0</v>
      </c>
      <c r="AX112" s="63">
        <f t="shared" si="33"/>
        <v>0</v>
      </c>
      <c r="AY112" s="63">
        <f t="shared" si="34"/>
        <v>0</v>
      </c>
      <c r="AZ112" s="63">
        <f t="shared" si="35"/>
        <v>0</v>
      </c>
      <c r="BA112" s="63">
        <f t="shared" si="39"/>
        <v>0</v>
      </c>
      <c r="BB112" s="64">
        <f t="shared" si="40"/>
        <v>0</v>
      </c>
      <c r="BL112" s="66"/>
    </row>
    <row r="113" spans="1:64" s="65" customFormat="1" ht="15.95" customHeight="1" x14ac:dyDescent="0.3">
      <c r="A113" s="142">
        <v>226</v>
      </c>
      <c r="B113" s="142">
        <v>9</v>
      </c>
      <c r="C113" s="142"/>
      <c r="D113" s="142"/>
      <c r="E113" s="143" t="s">
        <v>242</v>
      </c>
      <c r="F113" s="144"/>
      <c r="G113" s="86">
        <f>SUM(G114:G163)</f>
        <v>280000</v>
      </c>
      <c r="H113" s="86">
        <f>SUM(H114:H163)</f>
        <v>913200</v>
      </c>
      <c r="I113" s="86">
        <f>SUM(I114:I163)</f>
        <v>6573.57</v>
      </c>
      <c r="J113" s="86">
        <f t="shared" ref="J113:AT113" si="42">SUM(J114:J163)</f>
        <v>0</v>
      </c>
      <c r="K113" s="86">
        <f t="shared" si="42"/>
        <v>0</v>
      </c>
      <c r="L113" s="86">
        <f t="shared" si="42"/>
        <v>0</v>
      </c>
      <c r="M113" s="86">
        <f t="shared" si="42"/>
        <v>0</v>
      </c>
      <c r="N113" s="86">
        <f t="shared" si="42"/>
        <v>0</v>
      </c>
      <c r="O113" s="86">
        <f t="shared" si="42"/>
        <v>0</v>
      </c>
      <c r="P113" s="86">
        <f t="shared" si="42"/>
        <v>0</v>
      </c>
      <c r="Q113" s="86">
        <f t="shared" si="42"/>
        <v>0</v>
      </c>
      <c r="R113" s="86">
        <f t="shared" si="42"/>
        <v>0</v>
      </c>
      <c r="S113" s="86">
        <f t="shared" si="42"/>
        <v>0</v>
      </c>
      <c r="T113" s="86">
        <f t="shared" si="42"/>
        <v>0</v>
      </c>
      <c r="U113" s="86">
        <f t="shared" si="42"/>
        <v>0</v>
      </c>
      <c r="V113" s="59">
        <f t="shared" si="36"/>
        <v>1199773.57</v>
      </c>
      <c r="W113" s="86">
        <f t="shared" si="42"/>
        <v>196395</v>
      </c>
      <c r="X113" s="86">
        <f t="shared" si="42"/>
        <v>66600</v>
      </c>
      <c r="Y113" s="86">
        <f>SUM(Y114:Y163)</f>
        <v>0</v>
      </c>
      <c r="Z113" s="86">
        <f t="shared" si="42"/>
        <v>0</v>
      </c>
      <c r="AA113" s="86">
        <f t="shared" si="42"/>
        <v>0</v>
      </c>
      <c r="AB113" s="86">
        <f t="shared" si="42"/>
        <v>0</v>
      </c>
      <c r="AC113" s="86">
        <f t="shared" si="42"/>
        <v>0</v>
      </c>
      <c r="AD113" s="59">
        <f t="shared" si="41"/>
        <v>262995</v>
      </c>
      <c r="AE113" s="86">
        <f t="shared" si="42"/>
        <v>0</v>
      </c>
      <c r="AF113" s="86">
        <f t="shared" si="42"/>
        <v>0</v>
      </c>
      <c r="AG113" s="86">
        <f t="shared" si="42"/>
        <v>0</v>
      </c>
      <c r="AH113" s="86">
        <f t="shared" si="42"/>
        <v>0</v>
      </c>
      <c r="AI113" s="86">
        <f t="shared" si="42"/>
        <v>0</v>
      </c>
      <c r="AJ113" s="86">
        <f t="shared" si="42"/>
        <v>0</v>
      </c>
      <c r="AK113" s="86">
        <f t="shared" si="42"/>
        <v>0</v>
      </c>
      <c r="AL113" s="86">
        <f t="shared" si="42"/>
        <v>0</v>
      </c>
      <c r="AM113" s="86">
        <f t="shared" si="42"/>
        <v>0</v>
      </c>
      <c r="AN113" s="86">
        <f t="shared" si="42"/>
        <v>0</v>
      </c>
      <c r="AO113" s="86">
        <f t="shared" si="42"/>
        <v>0</v>
      </c>
      <c r="AP113" s="86">
        <f t="shared" si="42"/>
        <v>0</v>
      </c>
      <c r="AQ113" s="86">
        <f t="shared" si="42"/>
        <v>0</v>
      </c>
      <c r="AR113" s="86">
        <f t="shared" si="42"/>
        <v>0</v>
      </c>
      <c r="AS113" s="86">
        <f t="shared" si="42"/>
        <v>0</v>
      </c>
      <c r="AT113" s="86">
        <f t="shared" si="42"/>
        <v>0</v>
      </c>
      <c r="AU113" s="58">
        <f t="shared" si="37"/>
        <v>0</v>
      </c>
      <c r="AV113" s="59">
        <f t="shared" si="38"/>
        <v>1462768.57</v>
      </c>
      <c r="AW113" s="62"/>
      <c r="AX113" s="63">
        <f t="shared" si="33"/>
        <v>1462768.57</v>
      </c>
      <c r="AY113" s="63">
        <f t="shared" si="34"/>
        <v>0</v>
      </c>
      <c r="AZ113" s="63">
        <f t="shared" si="35"/>
        <v>0</v>
      </c>
      <c r="BA113" s="63">
        <f t="shared" si="39"/>
        <v>0</v>
      </c>
      <c r="BB113" s="64">
        <f t="shared" si="40"/>
        <v>1462768.57</v>
      </c>
      <c r="BL113" s="66"/>
    </row>
    <row r="114" spans="1:64" ht="33.75" customHeight="1" x14ac:dyDescent="0.3">
      <c r="A114" s="106"/>
      <c r="B114" s="101"/>
      <c r="C114" s="75" t="s">
        <v>243</v>
      </c>
      <c r="D114" s="75"/>
      <c r="E114" s="129" t="s">
        <v>244</v>
      </c>
      <c r="F114" s="145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59">
        <f t="shared" si="36"/>
        <v>0</v>
      </c>
      <c r="W114" s="78"/>
      <c r="X114" s="78"/>
      <c r="Y114" s="78"/>
      <c r="Z114" s="78"/>
      <c r="AA114" s="78"/>
      <c r="AB114" s="78"/>
      <c r="AC114" s="78"/>
      <c r="AD114" s="59">
        <f t="shared" si="41"/>
        <v>0</v>
      </c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58">
        <f t="shared" si="37"/>
        <v>0</v>
      </c>
      <c r="AV114" s="59">
        <f t="shared" si="38"/>
        <v>0</v>
      </c>
      <c r="AW114" s="19"/>
      <c r="AX114" s="63">
        <f t="shared" si="33"/>
        <v>0</v>
      </c>
      <c r="AY114" s="63">
        <f t="shared" si="34"/>
        <v>0</v>
      </c>
      <c r="AZ114" s="63">
        <f t="shared" si="35"/>
        <v>0</v>
      </c>
      <c r="BA114" s="63">
        <f t="shared" si="39"/>
        <v>0</v>
      </c>
      <c r="BB114" s="64">
        <f t="shared" si="40"/>
        <v>0</v>
      </c>
      <c r="BL114" s="66"/>
    </row>
    <row r="115" spans="1:64" ht="16.5" customHeight="1" x14ac:dyDescent="0.3">
      <c r="A115" s="106"/>
      <c r="B115" s="74"/>
      <c r="C115" s="75" t="s">
        <v>245</v>
      </c>
      <c r="D115" s="75"/>
      <c r="E115" s="129" t="s">
        <v>246</v>
      </c>
      <c r="F115" s="145"/>
      <c r="G115" s="78">
        <v>47100</v>
      </c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59">
        <f t="shared" si="36"/>
        <v>47100</v>
      </c>
      <c r="W115" s="78">
        <v>84645</v>
      </c>
      <c r="X115" s="78">
        <v>41830</v>
      </c>
      <c r="Y115" s="78"/>
      <c r="Z115" s="78"/>
      <c r="AA115" s="78"/>
      <c r="AB115" s="78"/>
      <c r="AC115" s="78"/>
      <c r="AD115" s="59">
        <f t="shared" si="41"/>
        <v>126475</v>
      </c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58">
        <f t="shared" si="37"/>
        <v>0</v>
      </c>
      <c r="AV115" s="59">
        <f t="shared" si="38"/>
        <v>173575</v>
      </c>
      <c r="AW115" s="19"/>
      <c r="AX115" s="63">
        <f t="shared" si="33"/>
        <v>173575</v>
      </c>
      <c r="AY115" s="63">
        <f t="shared" si="34"/>
        <v>0</v>
      </c>
      <c r="AZ115" s="63">
        <f t="shared" si="35"/>
        <v>0</v>
      </c>
      <c r="BA115" s="63">
        <f t="shared" si="39"/>
        <v>0</v>
      </c>
      <c r="BB115" s="64">
        <f t="shared" si="40"/>
        <v>173575</v>
      </c>
      <c r="BL115" s="66"/>
    </row>
    <row r="116" spans="1:64" ht="16.5" customHeight="1" x14ac:dyDescent="0.3">
      <c r="A116" s="106"/>
      <c r="B116" s="74"/>
      <c r="C116" s="75" t="s">
        <v>247</v>
      </c>
      <c r="D116" s="75"/>
      <c r="E116" s="146" t="s">
        <v>248</v>
      </c>
      <c r="F116" s="145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59">
        <f t="shared" si="36"/>
        <v>0</v>
      </c>
      <c r="W116" s="78"/>
      <c r="X116" s="78"/>
      <c r="Y116" s="78"/>
      <c r="Z116" s="78"/>
      <c r="AA116" s="78"/>
      <c r="AB116" s="78"/>
      <c r="AC116" s="78"/>
      <c r="AD116" s="59">
        <f t="shared" si="41"/>
        <v>0</v>
      </c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58">
        <f t="shared" si="37"/>
        <v>0</v>
      </c>
      <c r="AV116" s="59">
        <f t="shared" si="38"/>
        <v>0</v>
      </c>
      <c r="AW116" s="19"/>
      <c r="AX116" s="63">
        <f t="shared" si="33"/>
        <v>0</v>
      </c>
      <c r="AY116" s="63">
        <f t="shared" si="34"/>
        <v>0</v>
      </c>
      <c r="AZ116" s="63">
        <f t="shared" si="35"/>
        <v>0</v>
      </c>
      <c r="BA116" s="63">
        <f t="shared" si="39"/>
        <v>0</v>
      </c>
      <c r="BB116" s="64">
        <f t="shared" si="40"/>
        <v>0</v>
      </c>
      <c r="BL116" s="66"/>
    </row>
    <row r="117" spans="1:64" ht="26.25" customHeight="1" x14ac:dyDescent="0.3">
      <c r="A117" s="106"/>
      <c r="B117" s="74"/>
      <c r="C117" s="75" t="s">
        <v>249</v>
      </c>
      <c r="D117" s="75"/>
      <c r="E117" s="129" t="s">
        <v>250</v>
      </c>
      <c r="F117" s="145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59">
        <f t="shared" si="36"/>
        <v>0</v>
      </c>
      <c r="W117" s="78"/>
      <c r="X117" s="78"/>
      <c r="Y117" s="78"/>
      <c r="Z117" s="78"/>
      <c r="AA117" s="78"/>
      <c r="AB117" s="78"/>
      <c r="AC117" s="78"/>
      <c r="AD117" s="59">
        <f t="shared" si="41"/>
        <v>0</v>
      </c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58">
        <f t="shared" si="37"/>
        <v>0</v>
      </c>
      <c r="AV117" s="59">
        <f t="shared" si="38"/>
        <v>0</v>
      </c>
      <c r="AW117" s="19"/>
      <c r="AX117" s="63">
        <f t="shared" si="33"/>
        <v>0</v>
      </c>
      <c r="AY117" s="63">
        <f t="shared" si="34"/>
        <v>0</v>
      </c>
      <c r="AZ117" s="63">
        <f t="shared" si="35"/>
        <v>0</v>
      </c>
      <c r="BA117" s="63">
        <f t="shared" si="39"/>
        <v>0</v>
      </c>
      <c r="BB117" s="64">
        <f t="shared" si="40"/>
        <v>0</v>
      </c>
      <c r="BL117" s="66"/>
    </row>
    <row r="118" spans="1:64" ht="31.5" customHeight="1" x14ac:dyDescent="0.3">
      <c r="A118" s="106"/>
      <c r="B118" s="74"/>
      <c r="C118" s="75" t="s">
        <v>251</v>
      </c>
      <c r="D118" s="75"/>
      <c r="E118" s="129" t="s">
        <v>252</v>
      </c>
      <c r="F118" s="145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59">
        <f t="shared" si="36"/>
        <v>0</v>
      </c>
      <c r="W118" s="78"/>
      <c r="X118" s="78"/>
      <c r="Y118" s="78"/>
      <c r="Z118" s="78"/>
      <c r="AA118" s="78"/>
      <c r="AB118" s="78"/>
      <c r="AC118" s="78"/>
      <c r="AD118" s="59">
        <f t="shared" si="41"/>
        <v>0</v>
      </c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58">
        <f t="shared" si="37"/>
        <v>0</v>
      </c>
      <c r="AV118" s="59">
        <f t="shared" si="38"/>
        <v>0</v>
      </c>
      <c r="AW118" s="19"/>
      <c r="AX118" s="63">
        <f t="shared" si="33"/>
        <v>0</v>
      </c>
      <c r="AY118" s="63">
        <f t="shared" si="34"/>
        <v>0</v>
      </c>
      <c r="AZ118" s="63">
        <f t="shared" si="35"/>
        <v>0</v>
      </c>
      <c r="BA118" s="63">
        <f t="shared" si="39"/>
        <v>0</v>
      </c>
      <c r="BB118" s="64">
        <f t="shared" si="40"/>
        <v>0</v>
      </c>
      <c r="BL118" s="66"/>
    </row>
    <row r="119" spans="1:64" ht="33.75" customHeight="1" x14ac:dyDescent="0.3">
      <c r="A119" s="106"/>
      <c r="B119" s="74"/>
      <c r="C119" s="75" t="s">
        <v>253</v>
      </c>
      <c r="D119" s="75"/>
      <c r="E119" s="129" t="s">
        <v>254</v>
      </c>
      <c r="F119" s="145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59">
        <f t="shared" si="36"/>
        <v>0</v>
      </c>
      <c r="W119" s="78"/>
      <c r="X119" s="78"/>
      <c r="Y119" s="78"/>
      <c r="Z119" s="78"/>
      <c r="AA119" s="78"/>
      <c r="AB119" s="78"/>
      <c r="AC119" s="78"/>
      <c r="AD119" s="59">
        <f t="shared" si="41"/>
        <v>0</v>
      </c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58">
        <f t="shared" si="37"/>
        <v>0</v>
      </c>
      <c r="AV119" s="59">
        <f t="shared" si="38"/>
        <v>0</v>
      </c>
      <c r="AW119" s="19"/>
      <c r="AX119" s="63">
        <f t="shared" si="33"/>
        <v>0</v>
      </c>
      <c r="AY119" s="63">
        <f t="shared" si="34"/>
        <v>0</v>
      </c>
      <c r="AZ119" s="63">
        <f t="shared" si="35"/>
        <v>0</v>
      </c>
      <c r="BA119" s="63">
        <f t="shared" si="39"/>
        <v>0</v>
      </c>
      <c r="BB119" s="64">
        <f t="shared" si="40"/>
        <v>0</v>
      </c>
      <c r="BL119" s="66"/>
    </row>
    <row r="120" spans="1:64" ht="33.75" customHeight="1" x14ac:dyDescent="0.3">
      <c r="A120" s="106"/>
      <c r="B120" s="74"/>
      <c r="C120" s="75" t="s">
        <v>255</v>
      </c>
      <c r="D120" s="75"/>
      <c r="E120" s="129" t="s">
        <v>256</v>
      </c>
      <c r="F120" s="145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59">
        <f t="shared" si="36"/>
        <v>0</v>
      </c>
      <c r="W120" s="78"/>
      <c r="X120" s="78"/>
      <c r="Y120" s="78"/>
      <c r="Z120" s="78"/>
      <c r="AA120" s="78"/>
      <c r="AB120" s="78"/>
      <c r="AC120" s="78"/>
      <c r="AD120" s="59">
        <f t="shared" si="41"/>
        <v>0</v>
      </c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58">
        <f t="shared" si="37"/>
        <v>0</v>
      </c>
      <c r="AV120" s="59">
        <f t="shared" si="38"/>
        <v>0</v>
      </c>
      <c r="AW120" s="19"/>
      <c r="AX120" s="63">
        <f t="shared" si="33"/>
        <v>0</v>
      </c>
      <c r="AY120" s="63">
        <f t="shared" si="34"/>
        <v>0</v>
      </c>
      <c r="AZ120" s="63">
        <f t="shared" si="35"/>
        <v>0</v>
      </c>
      <c r="BA120" s="63">
        <f t="shared" si="39"/>
        <v>0</v>
      </c>
      <c r="BB120" s="64">
        <f t="shared" si="40"/>
        <v>0</v>
      </c>
      <c r="BL120" s="66"/>
    </row>
    <row r="121" spans="1:64" ht="16.5" customHeight="1" x14ac:dyDescent="0.3">
      <c r="A121" s="106"/>
      <c r="B121" s="74"/>
      <c r="C121" s="75" t="s">
        <v>257</v>
      </c>
      <c r="D121" s="75"/>
      <c r="E121" s="147" t="s">
        <v>258</v>
      </c>
      <c r="F121" s="145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59">
        <f t="shared" si="36"/>
        <v>0</v>
      </c>
      <c r="W121" s="78">
        <v>10000</v>
      </c>
      <c r="X121" s="78"/>
      <c r="Y121" s="78"/>
      <c r="Z121" s="78"/>
      <c r="AA121" s="78"/>
      <c r="AB121" s="78"/>
      <c r="AC121" s="78"/>
      <c r="AD121" s="59">
        <f t="shared" si="41"/>
        <v>10000</v>
      </c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58">
        <f t="shared" si="37"/>
        <v>0</v>
      </c>
      <c r="AV121" s="59">
        <f t="shared" si="38"/>
        <v>10000</v>
      </c>
      <c r="AW121" s="19"/>
      <c r="AX121" s="63">
        <f t="shared" si="33"/>
        <v>10000</v>
      </c>
      <c r="AY121" s="63">
        <f t="shared" si="34"/>
        <v>0</v>
      </c>
      <c r="AZ121" s="63">
        <f t="shared" si="35"/>
        <v>0</v>
      </c>
      <c r="BA121" s="63">
        <f t="shared" si="39"/>
        <v>0</v>
      </c>
      <c r="BB121" s="64">
        <f t="shared" si="40"/>
        <v>10000</v>
      </c>
      <c r="BL121" s="66"/>
    </row>
    <row r="122" spans="1:64" ht="36.75" customHeight="1" x14ac:dyDescent="0.3">
      <c r="A122" s="106"/>
      <c r="B122" s="74"/>
      <c r="C122" s="75" t="s">
        <v>259</v>
      </c>
      <c r="D122" s="75"/>
      <c r="E122" s="129" t="s">
        <v>260</v>
      </c>
      <c r="F122" s="145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59">
        <f t="shared" si="36"/>
        <v>0</v>
      </c>
      <c r="W122" s="78"/>
      <c r="X122" s="78"/>
      <c r="Y122" s="78"/>
      <c r="Z122" s="78"/>
      <c r="AA122" s="78"/>
      <c r="AB122" s="78"/>
      <c r="AC122" s="78"/>
      <c r="AD122" s="59">
        <f t="shared" si="41"/>
        <v>0</v>
      </c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58">
        <f t="shared" si="37"/>
        <v>0</v>
      </c>
      <c r="AV122" s="59">
        <f t="shared" si="38"/>
        <v>0</v>
      </c>
      <c r="AW122" s="19"/>
      <c r="AX122" s="63">
        <f t="shared" si="33"/>
        <v>0</v>
      </c>
      <c r="AY122" s="63">
        <f t="shared" si="34"/>
        <v>0</v>
      </c>
      <c r="AZ122" s="63">
        <f t="shared" si="35"/>
        <v>0</v>
      </c>
      <c r="BA122" s="63">
        <f t="shared" si="39"/>
        <v>0</v>
      </c>
      <c r="BB122" s="64">
        <f t="shared" si="40"/>
        <v>0</v>
      </c>
      <c r="BL122" s="66"/>
    </row>
    <row r="123" spans="1:64" ht="16.5" customHeight="1" x14ac:dyDescent="0.3">
      <c r="A123" s="106"/>
      <c r="B123" s="74"/>
      <c r="C123" s="75" t="s">
        <v>261</v>
      </c>
      <c r="D123" s="75"/>
      <c r="E123" s="129" t="s">
        <v>262</v>
      </c>
      <c r="F123" s="145"/>
      <c r="G123" s="78">
        <v>6000</v>
      </c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59">
        <f t="shared" si="36"/>
        <v>6000</v>
      </c>
      <c r="W123" s="78"/>
      <c r="X123" s="78"/>
      <c r="Y123" s="78"/>
      <c r="Z123" s="78"/>
      <c r="AA123" s="78"/>
      <c r="AB123" s="78"/>
      <c r="AC123" s="78"/>
      <c r="AD123" s="59">
        <f t="shared" si="41"/>
        <v>0</v>
      </c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58">
        <f t="shared" si="37"/>
        <v>0</v>
      </c>
      <c r="AV123" s="59">
        <f t="shared" si="38"/>
        <v>6000</v>
      </c>
      <c r="AW123" s="19"/>
      <c r="AX123" s="63">
        <f t="shared" si="33"/>
        <v>6000</v>
      </c>
      <c r="AY123" s="63">
        <f t="shared" si="34"/>
        <v>0</v>
      </c>
      <c r="AZ123" s="63">
        <f t="shared" si="35"/>
        <v>0</v>
      </c>
      <c r="BA123" s="63">
        <f t="shared" si="39"/>
        <v>0</v>
      </c>
      <c r="BB123" s="64">
        <f t="shared" si="40"/>
        <v>6000</v>
      </c>
      <c r="BL123" s="66"/>
    </row>
    <row r="124" spans="1:64" ht="36" customHeight="1" x14ac:dyDescent="0.3">
      <c r="A124" s="106"/>
      <c r="B124" s="74"/>
      <c r="C124" s="75" t="s">
        <v>263</v>
      </c>
      <c r="D124" s="75"/>
      <c r="E124" s="129" t="s">
        <v>264</v>
      </c>
      <c r="F124" s="145"/>
      <c r="G124" s="78">
        <v>0</v>
      </c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59">
        <f t="shared" si="36"/>
        <v>0</v>
      </c>
      <c r="W124" s="78"/>
      <c r="X124" s="78">
        <v>11220</v>
      </c>
      <c r="Y124" s="78"/>
      <c r="Z124" s="78"/>
      <c r="AA124" s="78"/>
      <c r="AB124" s="78"/>
      <c r="AC124" s="78"/>
      <c r="AD124" s="59">
        <f t="shared" si="41"/>
        <v>11220</v>
      </c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58">
        <f t="shared" si="37"/>
        <v>0</v>
      </c>
      <c r="AV124" s="59">
        <f t="shared" si="38"/>
        <v>11220</v>
      </c>
      <c r="AW124" s="19"/>
      <c r="AX124" s="63">
        <f t="shared" si="33"/>
        <v>11220</v>
      </c>
      <c r="AY124" s="63">
        <f t="shared" si="34"/>
        <v>0</v>
      </c>
      <c r="AZ124" s="63">
        <f t="shared" si="35"/>
        <v>0</v>
      </c>
      <c r="BA124" s="63">
        <f t="shared" si="39"/>
        <v>0</v>
      </c>
      <c r="BB124" s="64">
        <f t="shared" si="40"/>
        <v>11220</v>
      </c>
      <c r="BL124" s="66"/>
    </row>
    <row r="125" spans="1:64" ht="33.75" customHeight="1" x14ac:dyDescent="0.3">
      <c r="A125" s="106"/>
      <c r="B125" s="74"/>
      <c r="C125" s="75" t="s">
        <v>265</v>
      </c>
      <c r="D125" s="75"/>
      <c r="E125" s="129" t="s">
        <v>266</v>
      </c>
      <c r="F125" s="145"/>
      <c r="G125" s="78">
        <v>5400</v>
      </c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59">
        <f t="shared" si="36"/>
        <v>5400</v>
      </c>
      <c r="W125" s="78">
        <v>95000</v>
      </c>
      <c r="X125" s="78"/>
      <c r="Y125" s="78"/>
      <c r="Z125" s="78"/>
      <c r="AA125" s="78"/>
      <c r="AB125" s="78"/>
      <c r="AC125" s="78"/>
      <c r="AD125" s="59">
        <f t="shared" si="41"/>
        <v>95000</v>
      </c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58">
        <f t="shared" si="37"/>
        <v>0</v>
      </c>
      <c r="AV125" s="59">
        <f t="shared" si="38"/>
        <v>100400</v>
      </c>
      <c r="AW125" s="19"/>
      <c r="AX125" s="63">
        <f t="shared" si="33"/>
        <v>100400</v>
      </c>
      <c r="AY125" s="63">
        <f t="shared" si="34"/>
        <v>0</v>
      </c>
      <c r="AZ125" s="63">
        <f t="shared" si="35"/>
        <v>0</v>
      </c>
      <c r="BA125" s="63">
        <f t="shared" si="39"/>
        <v>0</v>
      </c>
      <c r="BB125" s="64">
        <f t="shared" si="40"/>
        <v>100400</v>
      </c>
      <c r="BL125" s="66"/>
    </row>
    <row r="126" spans="1:64" ht="16.5" customHeight="1" x14ac:dyDescent="0.3">
      <c r="A126" s="106"/>
      <c r="B126" s="74"/>
      <c r="C126" s="75" t="s">
        <v>267</v>
      </c>
      <c r="D126" s="75"/>
      <c r="E126" s="129" t="s">
        <v>268</v>
      </c>
      <c r="F126" s="145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59">
        <f t="shared" si="36"/>
        <v>0</v>
      </c>
      <c r="W126" s="78"/>
      <c r="X126" s="78"/>
      <c r="Y126" s="78"/>
      <c r="Z126" s="78"/>
      <c r="AA126" s="78"/>
      <c r="AB126" s="78"/>
      <c r="AC126" s="78"/>
      <c r="AD126" s="59">
        <f t="shared" si="41"/>
        <v>0</v>
      </c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58">
        <f t="shared" si="37"/>
        <v>0</v>
      </c>
      <c r="AV126" s="59">
        <f t="shared" si="38"/>
        <v>0</v>
      </c>
      <c r="AW126" s="19"/>
      <c r="AX126" s="63">
        <f t="shared" si="33"/>
        <v>0</v>
      </c>
      <c r="AY126" s="63">
        <f t="shared" si="34"/>
        <v>0</v>
      </c>
      <c r="AZ126" s="63">
        <f t="shared" si="35"/>
        <v>0</v>
      </c>
      <c r="BA126" s="63">
        <f t="shared" si="39"/>
        <v>0</v>
      </c>
      <c r="BB126" s="64">
        <f t="shared" si="40"/>
        <v>0</v>
      </c>
      <c r="BL126" s="66"/>
    </row>
    <row r="127" spans="1:64" ht="16.5" customHeight="1" x14ac:dyDescent="0.3">
      <c r="A127" s="106"/>
      <c r="B127" s="74"/>
      <c r="C127" s="75" t="s">
        <v>269</v>
      </c>
      <c r="D127" s="75"/>
      <c r="E127" s="129" t="s">
        <v>270</v>
      </c>
      <c r="F127" s="145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59">
        <f t="shared" si="36"/>
        <v>0</v>
      </c>
      <c r="W127" s="78"/>
      <c r="X127" s="78"/>
      <c r="Y127" s="78"/>
      <c r="Z127" s="78"/>
      <c r="AA127" s="78"/>
      <c r="AB127" s="78"/>
      <c r="AC127" s="78"/>
      <c r="AD127" s="59">
        <f t="shared" si="41"/>
        <v>0</v>
      </c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58">
        <f t="shared" si="37"/>
        <v>0</v>
      </c>
      <c r="AV127" s="59">
        <f t="shared" si="38"/>
        <v>0</v>
      </c>
      <c r="AW127" s="19"/>
      <c r="AX127" s="63">
        <f t="shared" si="33"/>
        <v>0</v>
      </c>
      <c r="AY127" s="63">
        <f t="shared" si="34"/>
        <v>0</v>
      </c>
      <c r="AZ127" s="63">
        <f t="shared" si="35"/>
        <v>0</v>
      </c>
      <c r="BA127" s="63">
        <f t="shared" si="39"/>
        <v>0</v>
      </c>
      <c r="BB127" s="64">
        <f t="shared" si="40"/>
        <v>0</v>
      </c>
      <c r="BL127" s="66"/>
    </row>
    <row r="128" spans="1:64" ht="16.5" customHeight="1" x14ac:dyDescent="0.3">
      <c r="A128" s="106"/>
      <c r="B128" s="74"/>
      <c r="C128" s="75" t="s">
        <v>271</v>
      </c>
      <c r="D128" s="75"/>
      <c r="E128" s="129" t="s">
        <v>272</v>
      </c>
      <c r="F128" s="145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59">
        <f t="shared" si="36"/>
        <v>0</v>
      </c>
      <c r="W128" s="78"/>
      <c r="X128" s="78"/>
      <c r="Y128" s="78"/>
      <c r="Z128" s="78"/>
      <c r="AA128" s="78"/>
      <c r="AB128" s="78"/>
      <c r="AC128" s="78"/>
      <c r="AD128" s="59">
        <f t="shared" si="41"/>
        <v>0</v>
      </c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58">
        <f t="shared" si="37"/>
        <v>0</v>
      </c>
      <c r="AV128" s="59">
        <f t="shared" si="38"/>
        <v>0</v>
      </c>
      <c r="AW128" s="19"/>
      <c r="AX128" s="63">
        <f t="shared" si="33"/>
        <v>0</v>
      </c>
      <c r="AY128" s="63">
        <f t="shared" si="34"/>
        <v>0</v>
      </c>
      <c r="AZ128" s="63">
        <f t="shared" si="35"/>
        <v>0</v>
      </c>
      <c r="BA128" s="63">
        <f t="shared" si="39"/>
        <v>0</v>
      </c>
      <c r="BB128" s="64">
        <f t="shared" si="40"/>
        <v>0</v>
      </c>
      <c r="BL128" s="66"/>
    </row>
    <row r="129" spans="1:64" s="19" customFormat="1" ht="21" customHeight="1" x14ac:dyDescent="0.3">
      <c r="A129" s="106"/>
      <c r="B129" s="74"/>
      <c r="C129" s="75" t="s">
        <v>273</v>
      </c>
      <c r="D129" s="75"/>
      <c r="E129" s="148" t="s">
        <v>274</v>
      </c>
      <c r="F129" s="145"/>
      <c r="G129" s="78"/>
      <c r="H129" s="125">
        <v>889200</v>
      </c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59">
        <f t="shared" si="36"/>
        <v>889200</v>
      </c>
      <c r="W129" s="78"/>
      <c r="X129" s="78"/>
      <c r="Y129" s="78"/>
      <c r="Z129" s="78"/>
      <c r="AA129" s="78"/>
      <c r="AB129" s="78"/>
      <c r="AC129" s="78"/>
      <c r="AD129" s="59">
        <f t="shared" si="41"/>
        <v>0</v>
      </c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58">
        <f t="shared" si="37"/>
        <v>0</v>
      </c>
      <c r="AV129" s="59">
        <f t="shared" si="38"/>
        <v>889200</v>
      </c>
      <c r="AX129" s="63">
        <f t="shared" si="33"/>
        <v>889200</v>
      </c>
      <c r="AY129" s="63">
        <f t="shared" si="34"/>
        <v>0</v>
      </c>
      <c r="AZ129" s="63">
        <f t="shared" si="35"/>
        <v>0</v>
      </c>
      <c r="BA129" s="63">
        <f t="shared" si="39"/>
        <v>0</v>
      </c>
      <c r="BB129" s="64">
        <f t="shared" si="40"/>
        <v>889200</v>
      </c>
      <c r="BL129" s="66"/>
    </row>
    <row r="130" spans="1:64" s="19" customFormat="1" ht="21.75" customHeight="1" x14ac:dyDescent="0.3">
      <c r="A130" s="106"/>
      <c r="B130" s="74"/>
      <c r="C130" s="75" t="s">
        <v>275</v>
      </c>
      <c r="D130" s="75"/>
      <c r="E130" s="129" t="s">
        <v>276</v>
      </c>
      <c r="F130" s="145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59">
        <f t="shared" si="36"/>
        <v>0</v>
      </c>
      <c r="W130" s="78"/>
      <c r="X130" s="78"/>
      <c r="Y130" s="78"/>
      <c r="Z130" s="78"/>
      <c r="AA130" s="78"/>
      <c r="AB130" s="78"/>
      <c r="AC130" s="78"/>
      <c r="AD130" s="59">
        <f t="shared" si="41"/>
        <v>0</v>
      </c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58">
        <f t="shared" si="37"/>
        <v>0</v>
      </c>
      <c r="AV130" s="59">
        <f t="shared" si="38"/>
        <v>0</v>
      </c>
      <c r="AX130" s="63">
        <f t="shared" si="33"/>
        <v>0</v>
      </c>
      <c r="AY130" s="63">
        <f t="shared" si="34"/>
        <v>0</v>
      </c>
      <c r="AZ130" s="63">
        <f t="shared" si="35"/>
        <v>0</v>
      </c>
      <c r="BA130" s="63">
        <f t="shared" si="39"/>
        <v>0</v>
      </c>
      <c r="BB130" s="64">
        <f t="shared" si="40"/>
        <v>0</v>
      </c>
      <c r="BL130" s="66"/>
    </row>
    <row r="131" spans="1:64" ht="23.25" customHeight="1" x14ac:dyDescent="0.3">
      <c r="A131" s="106"/>
      <c r="B131" s="74"/>
      <c r="C131" s="75" t="s">
        <v>277</v>
      </c>
      <c r="D131" s="75"/>
      <c r="E131" s="149" t="s">
        <v>278</v>
      </c>
      <c r="F131" s="150"/>
      <c r="G131" s="78">
        <v>25000</v>
      </c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59">
        <f t="shared" si="36"/>
        <v>25000</v>
      </c>
      <c r="W131" s="78"/>
      <c r="X131" s="78"/>
      <c r="Y131" s="78"/>
      <c r="Z131" s="78"/>
      <c r="AA131" s="78"/>
      <c r="AB131" s="78"/>
      <c r="AC131" s="78"/>
      <c r="AD131" s="59">
        <f t="shared" si="41"/>
        <v>0</v>
      </c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58">
        <f t="shared" si="37"/>
        <v>0</v>
      </c>
      <c r="AV131" s="59">
        <f t="shared" si="38"/>
        <v>25000</v>
      </c>
      <c r="AW131" s="19"/>
      <c r="AX131" s="63">
        <f t="shared" si="33"/>
        <v>25000</v>
      </c>
      <c r="AY131" s="63">
        <f t="shared" si="34"/>
        <v>0</v>
      </c>
      <c r="AZ131" s="63">
        <f t="shared" si="35"/>
        <v>0</v>
      </c>
      <c r="BA131" s="63">
        <f t="shared" si="39"/>
        <v>0</v>
      </c>
      <c r="BB131" s="64">
        <f t="shared" si="40"/>
        <v>25000</v>
      </c>
      <c r="BL131" s="66"/>
    </row>
    <row r="132" spans="1:64" ht="18" customHeight="1" x14ac:dyDescent="0.3">
      <c r="A132" s="106"/>
      <c r="B132" s="74"/>
      <c r="C132" s="75" t="s">
        <v>279</v>
      </c>
      <c r="D132" s="75"/>
      <c r="E132" s="148" t="s">
        <v>280</v>
      </c>
      <c r="F132" s="145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59">
        <f t="shared" si="36"/>
        <v>0</v>
      </c>
      <c r="W132" s="78"/>
      <c r="X132" s="78"/>
      <c r="Y132" s="78"/>
      <c r="Z132" s="78"/>
      <c r="AA132" s="78"/>
      <c r="AB132" s="78"/>
      <c r="AC132" s="78"/>
      <c r="AD132" s="59">
        <f t="shared" si="41"/>
        <v>0</v>
      </c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58">
        <f t="shared" si="37"/>
        <v>0</v>
      </c>
      <c r="AV132" s="59">
        <f t="shared" si="38"/>
        <v>0</v>
      </c>
      <c r="AW132" s="19"/>
      <c r="AX132" s="63">
        <f t="shared" si="33"/>
        <v>0</v>
      </c>
      <c r="AY132" s="63">
        <f t="shared" si="34"/>
        <v>0</v>
      </c>
      <c r="AZ132" s="63">
        <f t="shared" si="35"/>
        <v>0</v>
      </c>
      <c r="BA132" s="63">
        <f t="shared" si="39"/>
        <v>0</v>
      </c>
      <c r="BB132" s="64">
        <f t="shared" si="40"/>
        <v>0</v>
      </c>
      <c r="BL132" s="66"/>
    </row>
    <row r="133" spans="1:64" ht="16.5" customHeight="1" x14ac:dyDescent="0.3">
      <c r="A133" s="106"/>
      <c r="B133" s="74"/>
      <c r="C133" s="75" t="s">
        <v>281</v>
      </c>
      <c r="D133" s="75"/>
      <c r="E133" s="129" t="s">
        <v>282</v>
      </c>
      <c r="F133" s="145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59">
        <f t="shared" si="36"/>
        <v>0</v>
      </c>
      <c r="W133" s="78"/>
      <c r="X133" s="78"/>
      <c r="Y133" s="78"/>
      <c r="Z133" s="78"/>
      <c r="AA133" s="78"/>
      <c r="AB133" s="78"/>
      <c r="AC133" s="78"/>
      <c r="AD133" s="59">
        <f t="shared" si="41"/>
        <v>0</v>
      </c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58">
        <f t="shared" si="37"/>
        <v>0</v>
      </c>
      <c r="AV133" s="59">
        <f t="shared" si="38"/>
        <v>0</v>
      </c>
      <c r="AW133" s="19"/>
      <c r="AX133" s="63">
        <f t="shared" si="33"/>
        <v>0</v>
      </c>
      <c r="AY133" s="63">
        <f t="shared" si="34"/>
        <v>0</v>
      </c>
      <c r="AZ133" s="63">
        <f t="shared" si="35"/>
        <v>0</v>
      </c>
      <c r="BA133" s="63">
        <f t="shared" si="39"/>
        <v>0</v>
      </c>
      <c r="BB133" s="64">
        <f t="shared" si="40"/>
        <v>0</v>
      </c>
      <c r="BL133" s="66"/>
    </row>
    <row r="134" spans="1:64" ht="16.5" customHeight="1" x14ac:dyDescent="0.3">
      <c r="A134" s="106"/>
      <c r="B134" s="74"/>
      <c r="C134" s="75" t="s">
        <v>283</v>
      </c>
      <c r="D134" s="75"/>
      <c r="E134" s="147" t="s">
        <v>284</v>
      </c>
      <c r="F134" s="145"/>
      <c r="G134" s="78">
        <v>10500</v>
      </c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59">
        <f t="shared" si="36"/>
        <v>10500</v>
      </c>
      <c r="W134" s="78">
        <v>6750</v>
      </c>
      <c r="X134" s="78">
        <v>8550</v>
      </c>
      <c r="Y134" s="78"/>
      <c r="Z134" s="78"/>
      <c r="AA134" s="78"/>
      <c r="AB134" s="78"/>
      <c r="AC134" s="78"/>
      <c r="AD134" s="59">
        <f t="shared" si="41"/>
        <v>15300</v>
      </c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58">
        <f t="shared" si="37"/>
        <v>0</v>
      </c>
      <c r="AV134" s="59">
        <f t="shared" si="38"/>
        <v>25800</v>
      </c>
      <c r="AW134" s="19"/>
      <c r="AX134" s="63">
        <f t="shared" si="33"/>
        <v>25800</v>
      </c>
      <c r="AY134" s="63">
        <f t="shared" si="34"/>
        <v>0</v>
      </c>
      <c r="AZ134" s="63">
        <f t="shared" si="35"/>
        <v>0</v>
      </c>
      <c r="BA134" s="63">
        <f t="shared" si="39"/>
        <v>0</v>
      </c>
      <c r="BB134" s="64">
        <f t="shared" si="40"/>
        <v>25800</v>
      </c>
      <c r="BL134" s="66"/>
    </row>
    <row r="135" spans="1:64" ht="16.5" customHeight="1" x14ac:dyDescent="0.3">
      <c r="A135" s="106"/>
      <c r="B135" s="74"/>
      <c r="C135" s="75" t="s">
        <v>285</v>
      </c>
      <c r="D135" s="75"/>
      <c r="E135" s="129" t="s">
        <v>286</v>
      </c>
      <c r="F135" s="145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59">
        <f t="shared" si="36"/>
        <v>0</v>
      </c>
      <c r="W135" s="78"/>
      <c r="X135" s="78"/>
      <c r="Y135" s="78"/>
      <c r="Z135" s="78"/>
      <c r="AA135" s="78"/>
      <c r="AB135" s="78"/>
      <c r="AC135" s="78"/>
      <c r="AD135" s="59">
        <f t="shared" si="41"/>
        <v>0</v>
      </c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58">
        <f t="shared" si="37"/>
        <v>0</v>
      </c>
      <c r="AV135" s="59">
        <f t="shared" si="38"/>
        <v>0</v>
      </c>
      <c r="AW135" s="19"/>
      <c r="AX135" s="63">
        <f t="shared" si="33"/>
        <v>0</v>
      </c>
      <c r="AY135" s="63">
        <f t="shared" si="34"/>
        <v>0</v>
      </c>
      <c r="AZ135" s="63">
        <f t="shared" si="35"/>
        <v>0</v>
      </c>
      <c r="BA135" s="63">
        <f t="shared" si="39"/>
        <v>0</v>
      </c>
      <c r="BB135" s="64">
        <f t="shared" si="40"/>
        <v>0</v>
      </c>
      <c r="BL135" s="66"/>
    </row>
    <row r="136" spans="1:64" ht="16.5" customHeight="1" x14ac:dyDescent="0.3">
      <c r="A136" s="106"/>
      <c r="B136" s="74"/>
      <c r="C136" s="75" t="s">
        <v>287</v>
      </c>
      <c r="D136" s="75"/>
      <c r="E136" s="129" t="s">
        <v>288</v>
      </c>
      <c r="F136" s="145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59">
        <f t="shared" si="36"/>
        <v>0</v>
      </c>
      <c r="W136" s="78"/>
      <c r="X136" s="78"/>
      <c r="Y136" s="78"/>
      <c r="Z136" s="78"/>
      <c r="AA136" s="78"/>
      <c r="AB136" s="78"/>
      <c r="AC136" s="78"/>
      <c r="AD136" s="59">
        <f t="shared" si="41"/>
        <v>0</v>
      </c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58">
        <f t="shared" si="37"/>
        <v>0</v>
      </c>
      <c r="AV136" s="59">
        <f t="shared" si="38"/>
        <v>0</v>
      </c>
      <c r="AW136" s="19"/>
      <c r="AX136" s="63">
        <f t="shared" ref="AX136:AX199" si="43">G136+H136+I136+J136+K136+P136+Q136+W136+X136+Y136+AB136+AC136</f>
        <v>0</v>
      </c>
      <c r="AY136" s="63">
        <f t="shared" ref="AY136:AY199" si="44">L136+R136+T136+Z136+AA136+O136</f>
        <v>0</v>
      </c>
      <c r="AZ136" s="63">
        <f t="shared" ref="AZ136:AZ199" si="45">M136+S136+U136+N136+AB136</f>
        <v>0</v>
      </c>
      <c r="BA136" s="63">
        <f t="shared" si="39"/>
        <v>0</v>
      </c>
      <c r="BB136" s="64">
        <f t="shared" si="40"/>
        <v>0</v>
      </c>
      <c r="BL136" s="66"/>
    </row>
    <row r="137" spans="1:64" s="130" customFormat="1" ht="15.95" customHeight="1" x14ac:dyDescent="0.3">
      <c r="A137" s="106"/>
      <c r="B137" s="74"/>
      <c r="C137" s="75" t="s">
        <v>289</v>
      </c>
      <c r="D137" s="75"/>
      <c r="E137" s="149" t="s">
        <v>290</v>
      </c>
      <c r="F137" s="150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59">
        <f t="shared" ref="V137:V200" si="46">SUM(G137:U137)</f>
        <v>0</v>
      </c>
      <c r="W137" s="78"/>
      <c r="X137" s="78"/>
      <c r="Y137" s="78"/>
      <c r="Z137" s="78"/>
      <c r="AA137" s="78"/>
      <c r="AB137" s="78"/>
      <c r="AC137" s="78"/>
      <c r="AD137" s="59">
        <f t="shared" si="41"/>
        <v>0</v>
      </c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58">
        <f t="shared" ref="AU137:AU200" si="47">AE137+AF137+AG137+AH137+AI137+AJ137+AK137+AL137+AM137+AN137+AO137+AP137+AQ137+AR137+AS137+AT137</f>
        <v>0</v>
      </c>
      <c r="AV137" s="59">
        <f t="shared" ref="AV137:AV200" si="48">V137+AD137+AU137</f>
        <v>0</v>
      </c>
      <c r="AW137" s="19"/>
      <c r="AX137" s="63">
        <f t="shared" si="43"/>
        <v>0</v>
      </c>
      <c r="AY137" s="63">
        <f t="shared" si="44"/>
        <v>0</v>
      </c>
      <c r="AZ137" s="63">
        <f t="shared" si="45"/>
        <v>0</v>
      </c>
      <c r="BA137" s="63">
        <f t="shared" ref="BA137:BA212" si="49">AY137+AZ137</f>
        <v>0</v>
      </c>
      <c r="BB137" s="64">
        <f t="shared" ref="BB137:BB200" si="50">AX137+BA137</f>
        <v>0</v>
      </c>
      <c r="BL137" s="66"/>
    </row>
    <row r="138" spans="1:64" ht="28.5" customHeight="1" x14ac:dyDescent="0.3">
      <c r="A138" s="106"/>
      <c r="B138" s="74"/>
      <c r="C138" s="75" t="s">
        <v>291</v>
      </c>
      <c r="D138" s="75"/>
      <c r="E138" s="129" t="s">
        <v>292</v>
      </c>
      <c r="F138" s="145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59">
        <f t="shared" si="46"/>
        <v>0</v>
      </c>
      <c r="W138" s="78"/>
      <c r="X138" s="78"/>
      <c r="Y138" s="78"/>
      <c r="Z138" s="78"/>
      <c r="AA138" s="78"/>
      <c r="AB138" s="78"/>
      <c r="AC138" s="78"/>
      <c r="AD138" s="59">
        <f t="shared" ref="AD138:AD201" si="51">SUM(W138:AC138)</f>
        <v>0</v>
      </c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58">
        <f t="shared" si="47"/>
        <v>0</v>
      </c>
      <c r="AV138" s="59">
        <f t="shared" si="48"/>
        <v>0</v>
      </c>
      <c r="AW138" s="19"/>
      <c r="AX138" s="63">
        <f t="shared" si="43"/>
        <v>0</v>
      </c>
      <c r="AY138" s="63">
        <f t="shared" si="44"/>
        <v>0</v>
      </c>
      <c r="AZ138" s="63">
        <f t="shared" si="45"/>
        <v>0</v>
      </c>
      <c r="BA138" s="63">
        <f t="shared" si="49"/>
        <v>0</v>
      </c>
      <c r="BB138" s="64">
        <f t="shared" si="50"/>
        <v>0</v>
      </c>
      <c r="BL138" s="66"/>
    </row>
    <row r="139" spans="1:64" ht="30" customHeight="1" x14ac:dyDescent="0.3">
      <c r="A139" s="106"/>
      <c r="B139" s="74"/>
      <c r="C139" s="75" t="s">
        <v>293</v>
      </c>
      <c r="D139" s="75"/>
      <c r="E139" s="151" t="s">
        <v>294</v>
      </c>
      <c r="F139" s="152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59">
        <f t="shared" si="46"/>
        <v>0</v>
      </c>
      <c r="W139" s="78"/>
      <c r="X139" s="78"/>
      <c r="Y139" s="78"/>
      <c r="Z139" s="78"/>
      <c r="AA139" s="78"/>
      <c r="AB139" s="78"/>
      <c r="AC139" s="78"/>
      <c r="AD139" s="59">
        <f t="shared" si="51"/>
        <v>0</v>
      </c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58">
        <f t="shared" si="47"/>
        <v>0</v>
      </c>
      <c r="AV139" s="59">
        <f t="shared" si="48"/>
        <v>0</v>
      </c>
      <c r="AW139" s="19"/>
      <c r="AX139" s="63">
        <f t="shared" si="43"/>
        <v>0</v>
      </c>
      <c r="AY139" s="63">
        <f t="shared" si="44"/>
        <v>0</v>
      </c>
      <c r="AZ139" s="63">
        <f t="shared" si="45"/>
        <v>0</v>
      </c>
      <c r="BA139" s="63">
        <f t="shared" si="49"/>
        <v>0</v>
      </c>
      <c r="BB139" s="64">
        <f t="shared" si="50"/>
        <v>0</v>
      </c>
      <c r="BL139" s="66"/>
    </row>
    <row r="140" spans="1:64" ht="31.9" customHeight="1" x14ac:dyDescent="0.3">
      <c r="A140" s="106"/>
      <c r="B140" s="74"/>
      <c r="C140" s="75" t="s">
        <v>295</v>
      </c>
      <c r="D140" s="75"/>
      <c r="E140" s="129" t="s">
        <v>296</v>
      </c>
      <c r="F140" s="145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59">
        <f t="shared" si="46"/>
        <v>0</v>
      </c>
      <c r="W140" s="78"/>
      <c r="X140" s="78"/>
      <c r="Y140" s="78"/>
      <c r="Z140" s="78"/>
      <c r="AA140" s="78"/>
      <c r="AB140" s="78"/>
      <c r="AC140" s="78"/>
      <c r="AD140" s="59">
        <f t="shared" si="51"/>
        <v>0</v>
      </c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58">
        <f t="shared" si="47"/>
        <v>0</v>
      </c>
      <c r="AV140" s="59">
        <f t="shared" si="48"/>
        <v>0</v>
      </c>
      <c r="AW140" s="19"/>
      <c r="AX140" s="63">
        <f t="shared" si="43"/>
        <v>0</v>
      </c>
      <c r="AY140" s="63">
        <f t="shared" si="44"/>
        <v>0</v>
      </c>
      <c r="AZ140" s="63">
        <f t="shared" si="45"/>
        <v>0</v>
      </c>
      <c r="BA140" s="63">
        <f t="shared" si="49"/>
        <v>0</v>
      </c>
      <c r="BB140" s="64">
        <f t="shared" si="50"/>
        <v>0</v>
      </c>
      <c r="BL140" s="66"/>
    </row>
    <row r="141" spans="1:64" ht="16.5" customHeight="1" x14ac:dyDescent="0.3">
      <c r="A141" s="106"/>
      <c r="B141" s="74"/>
      <c r="C141" s="75" t="s">
        <v>297</v>
      </c>
      <c r="D141" s="75"/>
      <c r="E141" s="129" t="s">
        <v>298</v>
      </c>
      <c r="F141" s="145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59">
        <f t="shared" si="46"/>
        <v>0</v>
      </c>
      <c r="W141" s="78"/>
      <c r="X141" s="78"/>
      <c r="Y141" s="78"/>
      <c r="Z141" s="78"/>
      <c r="AA141" s="78"/>
      <c r="AB141" s="78"/>
      <c r="AC141" s="78"/>
      <c r="AD141" s="59">
        <f t="shared" si="51"/>
        <v>0</v>
      </c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58">
        <f t="shared" si="47"/>
        <v>0</v>
      </c>
      <c r="AV141" s="59">
        <f t="shared" si="48"/>
        <v>0</v>
      </c>
      <c r="AW141" s="19"/>
      <c r="AX141" s="63">
        <f t="shared" si="43"/>
        <v>0</v>
      </c>
      <c r="AY141" s="63">
        <f t="shared" si="44"/>
        <v>0</v>
      </c>
      <c r="AZ141" s="63">
        <f t="shared" si="45"/>
        <v>0</v>
      </c>
      <c r="BA141" s="63">
        <f t="shared" si="49"/>
        <v>0</v>
      </c>
      <c r="BB141" s="64">
        <f t="shared" si="50"/>
        <v>0</v>
      </c>
      <c r="BL141" s="66"/>
    </row>
    <row r="142" spans="1:64" ht="51" customHeight="1" x14ac:dyDescent="0.3">
      <c r="A142" s="106"/>
      <c r="B142" s="74"/>
      <c r="C142" s="75" t="s">
        <v>299</v>
      </c>
      <c r="D142" s="75"/>
      <c r="E142" s="153" t="s">
        <v>300</v>
      </c>
      <c r="F142" s="154">
        <v>112</v>
      </c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59">
        <f t="shared" si="46"/>
        <v>0</v>
      </c>
      <c r="W142" s="78"/>
      <c r="X142" s="78"/>
      <c r="Y142" s="78"/>
      <c r="Z142" s="78"/>
      <c r="AA142" s="78"/>
      <c r="AB142" s="78"/>
      <c r="AC142" s="78"/>
      <c r="AD142" s="59">
        <f t="shared" si="51"/>
        <v>0</v>
      </c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58">
        <f t="shared" si="47"/>
        <v>0</v>
      </c>
      <c r="AV142" s="59">
        <f t="shared" si="48"/>
        <v>0</v>
      </c>
      <c r="AW142" s="19"/>
      <c r="AX142" s="63">
        <f t="shared" si="43"/>
        <v>0</v>
      </c>
      <c r="AY142" s="63">
        <f t="shared" si="44"/>
        <v>0</v>
      </c>
      <c r="AZ142" s="63">
        <f t="shared" si="45"/>
        <v>0</v>
      </c>
      <c r="BA142" s="63">
        <f t="shared" si="49"/>
        <v>0</v>
      </c>
      <c r="BB142" s="64">
        <f t="shared" si="50"/>
        <v>0</v>
      </c>
      <c r="BL142" s="66"/>
    </row>
    <row r="143" spans="1:64" ht="16.5" customHeight="1" x14ac:dyDescent="0.3">
      <c r="A143" s="106"/>
      <c r="B143" s="74"/>
      <c r="C143" s="75" t="s">
        <v>301</v>
      </c>
      <c r="D143" s="75"/>
      <c r="E143" s="129" t="s">
        <v>302</v>
      </c>
      <c r="F143" s="145"/>
      <c r="G143" s="78">
        <v>150000</v>
      </c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59">
        <f t="shared" si="46"/>
        <v>150000</v>
      </c>
      <c r="W143" s="78"/>
      <c r="X143" s="78"/>
      <c r="Y143" s="78"/>
      <c r="Z143" s="78"/>
      <c r="AA143" s="78"/>
      <c r="AB143" s="78"/>
      <c r="AC143" s="78"/>
      <c r="AD143" s="59">
        <f t="shared" si="51"/>
        <v>0</v>
      </c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58">
        <f t="shared" si="47"/>
        <v>0</v>
      </c>
      <c r="AV143" s="59">
        <f t="shared" si="48"/>
        <v>150000</v>
      </c>
      <c r="AW143" s="19"/>
      <c r="AX143" s="63">
        <f t="shared" si="43"/>
        <v>150000</v>
      </c>
      <c r="AY143" s="63">
        <f t="shared" si="44"/>
        <v>0</v>
      </c>
      <c r="AZ143" s="63">
        <f t="shared" si="45"/>
        <v>0</v>
      </c>
      <c r="BA143" s="63">
        <f t="shared" si="49"/>
        <v>0</v>
      </c>
      <c r="BB143" s="64">
        <f t="shared" si="50"/>
        <v>150000</v>
      </c>
      <c r="BL143" s="66"/>
    </row>
    <row r="144" spans="1:64" ht="34.5" customHeight="1" x14ac:dyDescent="0.3">
      <c r="A144" s="106"/>
      <c r="B144" s="74"/>
      <c r="C144" s="75" t="s">
        <v>303</v>
      </c>
      <c r="D144" s="75"/>
      <c r="E144" s="107" t="s">
        <v>304</v>
      </c>
      <c r="F144" s="145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59">
        <f t="shared" si="46"/>
        <v>0</v>
      </c>
      <c r="W144" s="78"/>
      <c r="X144" s="78"/>
      <c r="Y144" s="78"/>
      <c r="Z144" s="78"/>
      <c r="AA144" s="78"/>
      <c r="AB144" s="78"/>
      <c r="AC144" s="78"/>
      <c r="AD144" s="59">
        <f t="shared" si="51"/>
        <v>0</v>
      </c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58">
        <f t="shared" si="47"/>
        <v>0</v>
      </c>
      <c r="AV144" s="59">
        <f t="shared" si="48"/>
        <v>0</v>
      </c>
      <c r="AW144" s="19"/>
      <c r="AX144" s="63">
        <f t="shared" si="43"/>
        <v>0</v>
      </c>
      <c r="AY144" s="63">
        <f t="shared" si="44"/>
        <v>0</v>
      </c>
      <c r="AZ144" s="63">
        <f t="shared" si="45"/>
        <v>0</v>
      </c>
      <c r="BA144" s="63">
        <f t="shared" si="49"/>
        <v>0</v>
      </c>
      <c r="BB144" s="64">
        <f t="shared" si="50"/>
        <v>0</v>
      </c>
      <c r="BL144" s="66"/>
    </row>
    <row r="145" spans="1:64" ht="16.5" customHeight="1" x14ac:dyDescent="0.3">
      <c r="A145" s="106"/>
      <c r="B145" s="74"/>
      <c r="C145" s="75" t="s">
        <v>305</v>
      </c>
      <c r="D145" s="75"/>
      <c r="E145" s="147" t="s">
        <v>306</v>
      </c>
      <c r="F145" s="145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59">
        <f t="shared" si="46"/>
        <v>0</v>
      </c>
      <c r="W145" s="78"/>
      <c r="X145" s="78"/>
      <c r="Y145" s="78"/>
      <c r="Z145" s="78"/>
      <c r="AA145" s="78"/>
      <c r="AB145" s="78"/>
      <c r="AC145" s="78"/>
      <c r="AD145" s="59">
        <f t="shared" si="51"/>
        <v>0</v>
      </c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58">
        <f t="shared" si="47"/>
        <v>0</v>
      </c>
      <c r="AV145" s="59">
        <f t="shared" si="48"/>
        <v>0</v>
      </c>
      <c r="AW145" s="19"/>
      <c r="AX145" s="63">
        <f t="shared" si="43"/>
        <v>0</v>
      </c>
      <c r="AY145" s="63">
        <f t="shared" si="44"/>
        <v>0</v>
      </c>
      <c r="AZ145" s="63">
        <f t="shared" si="45"/>
        <v>0</v>
      </c>
      <c r="BA145" s="63">
        <f t="shared" si="49"/>
        <v>0</v>
      </c>
      <c r="BB145" s="64">
        <f t="shared" si="50"/>
        <v>0</v>
      </c>
      <c r="BL145" s="66"/>
    </row>
    <row r="146" spans="1:64" ht="16.5" customHeight="1" x14ac:dyDescent="0.3">
      <c r="A146" s="106"/>
      <c r="B146" s="74"/>
      <c r="C146" s="75" t="s">
        <v>307</v>
      </c>
      <c r="D146" s="75"/>
      <c r="E146" s="129" t="s">
        <v>308</v>
      </c>
      <c r="F146" s="145"/>
      <c r="G146" s="78"/>
      <c r="H146" s="78"/>
      <c r="I146" s="78">
        <v>6573.57</v>
      </c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59">
        <f t="shared" si="46"/>
        <v>6573.57</v>
      </c>
      <c r="W146" s="78"/>
      <c r="X146" s="78"/>
      <c r="Y146" s="78"/>
      <c r="Z146" s="78"/>
      <c r="AA146" s="78"/>
      <c r="AB146" s="78"/>
      <c r="AC146" s="78"/>
      <c r="AD146" s="59">
        <f t="shared" si="51"/>
        <v>0</v>
      </c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58">
        <f t="shared" si="47"/>
        <v>0</v>
      </c>
      <c r="AV146" s="59">
        <f t="shared" si="48"/>
        <v>6573.57</v>
      </c>
      <c r="AW146" s="19"/>
      <c r="AX146" s="63">
        <f t="shared" si="43"/>
        <v>6573.57</v>
      </c>
      <c r="AY146" s="63">
        <f t="shared" si="44"/>
        <v>0</v>
      </c>
      <c r="AZ146" s="63">
        <f t="shared" si="45"/>
        <v>0</v>
      </c>
      <c r="BA146" s="63">
        <f t="shared" si="49"/>
        <v>0</v>
      </c>
      <c r="BB146" s="64">
        <f t="shared" si="50"/>
        <v>6573.57</v>
      </c>
      <c r="BL146" s="66"/>
    </row>
    <row r="147" spans="1:64" ht="16.5" customHeight="1" x14ac:dyDescent="0.3">
      <c r="A147" s="106"/>
      <c r="B147" s="74"/>
      <c r="C147" s="75" t="s">
        <v>309</v>
      </c>
      <c r="D147" s="75"/>
      <c r="E147" s="151" t="s">
        <v>310</v>
      </c>
      <c r="F147" s="152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59">
        <f t="shared" si="46"/>
        <v>0</v>
      </c>
      <c r="W147" s="78"/>
      <c r="X147" s="78"/>
      <c r="Y147" s="78"/>
      <c r="Z147" s="78"/>
      <c r="AA147" s="78"/>
      <c r="AB147" s="78"/>
      <c r="AC147" s="78"/>
      <c r="AD147" s="59">
        <f t="shared" si="51"/>
        <v>0</v>
      </c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58">
        <f t="shared" si="47"/>
        <v>0</v>
      </c>
      <c r="AV147" s="59">
        <f t="shared" si="48"/>
        <v>0</v>
      </c>
      <c r="AW147" s="19"/>
      <c r="AX147" s="63">
        <f t="shared" si="43"/>
        <v>0</v>
      </c>
      <c r="AY147" s="63">
        <f t="shared" si="44"/>
        <v>0</v>
      </c>
      <c r="AZ147" s="63">
        <f t="shared" si="45"/>
        <v>0</v>
      </c>
      <c r="BA147" s="63">
        <f t="shared" si="49"/>
        <v>0</v>
      </c>
      <c r="BB147" s="64">
        <f t="shared" si="50"/>
        <v>0</v>
      </c>
      <c r="BL147" s="66"/>
    </row>
    <row r="148" spans="1:64" ht="29.25" customHeight="1" x14ac:dyDescent="0.3">
      <c r="A148" s="106"/>
      <c r="B148" s="74"/>
      <c r="C148" s="75" t="s">
        <v>311</v>
      </c>
      <c r="D148" s="75"/>
      <c r="E148" s="155" t="s">
        <v>312</v>
      </c>
      <c r="F148" s="145">
        <v>119</v>
      </c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59">
        <f t="shared" si="46"/>
        <v>0</v>
      </c>
      <c r="W148" s="78"/>
      <c r="X148" s="78"/>
      <c r="Y148" s="78"/>
      <c r="Z148" s="78"/>
      <c r="AA148" s="78"/>
      <c r="AB148" s="78"/>
      <c r="AC148" s="78"/>
      <c r="AD148" s="59">
        <f t="shared" si="51"/>
        <v>0</v>
      </c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58">
        <f t="shared" si="47"/>
        <v>0</v>
      </c>
      <c r="AV148" s="59">
        <f t="shared" si="48"/>
        <v>0</v>
      </c>
      <c r="AW148" s="19"/>
      <c r="AX148" s="63">
        <f t="shared" si="43"/>
        <v>0</v>
      </c>
      <c r="AY148" s="63">
        <f t="shared" si="44"/>
        <v>0</v>
      </c>
      <c r="AZ148" s="63">
        <f t="shared" si="45"/>
        <v>0</v>
      </c>
      <c r="BA148" s="63">
        <f t="shared" si="49"/>
        <v>0</v>
      </c>
      <c r="BB148" s="64">
        <f t="shared" si="50"/>
        <v>0</v>
      </c>
      <c r="BL148" s="66"/>
    </row>
    <row r="149" spans="1:64" ht="16.5" customHeight="1" x14ac:dyDescent="0.3">
      <c r="A149" s="106"/>
      <c r="B149" s="74"/>
      <c r="C149" s="75" t="s">
        <v>313</v>
      </c>
      <c r="D149" s="75"/>
      <c r="E149" s="129" t="s">
        <v>314</v>
      </c>
      <c r="F149" s="145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59">
        <f t="shared" si="46"/>
        <v>0</v>
      </c>
      <c r="W149" s="78"/>
      <c r="X149" s="78"/>
      <c r="Y149" s="78"/>
      <c r="Z149" s="78"/>
      <c r="AA149" s="78"/>
      <c r="AB149" s="78"/>
      <c r="AC149" s="78"/>
      <c r="AD149" s="59">
        <f t="shared" si="51"/>
        <v>0</v>
      </c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58">
        <f t="shared" si="47"/>
        <v>0</v>
      </c>
      <c r="AV149" s="59">
        <f t="shared" si="48"/>
        <v>0</v>
      </c>
      <c r="AW149" s="19"/>
      <c r="AX149" s="63">
        <f t="shared" si="43"/>
        <v>0</v>
      </c>
      <c r="AY149" s="63">
        <f t="shared" si="44"/>
        <v>0</v>
      </c>
      <c r="AZ149" s="63">
        <f t="shared" si="45"/>
        <v>0</v>
      </c>
      <c r="BA149" s="63">
        <f t="shared" si="49"/>
        <v>0</v>
      </c>
      <c r="BB149" s="64">
        <f t="shared" si="50"/>
        <v>0</v>
      </c>
      <c r="BL149" s="66"/>
    </row>
    <row r="150" spans="1:64" ht="31.9" customHeight="1" x14ac:dyDescent="0.3">
      <c r="A150" s="106"/>
      <c r="B150" s="74"/>
      <c r="C150" s="75" t="s">
        <v>315</v>
      </c>
      <c r="D150" s="75"/>
      <c r="E150" s="129" t="s">
        <v>316</v>
      </c>
      <c r="F150" s="145"/>
      <c r="G150" s="78">
        <v>36000</v>
      </c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59">
        <f t="shared" si="46"/>
        <v>36000</v>
      </c>
      <c r="W150" s="78"/>
      <c r="X150" s="78"/>
      <c r="Y150" s="78"/>
      <c r="Z150" s="78"/>
      <c r="AA150" s="78"/>
      <c r="AB150" s="78"/>
      <c r="AC150" s="78"/>
      <c r="AD150" s="59">
        <f t="shared" si="51"/>
        <v>0</v>
      </c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58">
        <f t="shared" si="47"/>
        <v>0</v>
      </c>
      <c r="AV150" s="59">
        <f t="shared" si="48"/>
        <v>36000</v>
      </c>
      <c r="AW150" s="19"/>
      <c r="AX150" s="63">
        <f t="shared" si="43"/>
        <v>36000</v>
      </c>
      <c r="AY150" s="63">
        <f t="shared" si="44"/>
        <v>0</v>
      </c>
      <c r="AZ150" s="63">
        <f t="shared" si="45"/>
        <v>0</v>
      </c>
      <c r="BA150" s="63">
        <f t="shared" si="49"/>
        <v>0</v>
      </c>
      <c r="BB150" s="64">
        <f t="shared" si="50"/>
        <v>36000</v>
      </c>
      <c r="BL150" s="66"/>
    </row>
    <row r="151" spans="1:64" ht="51.75" customHeight="1" x14ac:dyDescent="0.3">
      <c r="A151" s="106"/>
      <c r="B151" s="74"/>
      <c r="C151" s="75" t="s">
        <v>317</v>
      </c>
      <c r="D151" s="75"/>
      <c r="E151" s="107" t="s">
        <v>318</v>
      </c>
      <c r="F151" s="145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59">
        <f t="shared" si="46"/>
        <v>0</v>
      </c>
      <c r="W151" s="78"/>
      <c r="X151" s="78"/>
      <c r="Y151" s="78"/>
      <c r="Z151" s="78"/>
      <c r="AA151" s="78"/>
      <c r="AB151" s="78"/>
      <c r="AC151" s="78"/>
      <c r="AD151" s="59">
        <f t="shared" si="51"/>
        <v>0</v>
      </c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58">
        <f t="shared" si="47"/>
        <v>0</v>
      </c>
      <c r="AV151" s="59">
        <f t="shared" si="48"/>
        <v>0</v>
      </c>
      <c r="AW151" s="19"/>
      <c r="AX151" s="63">
        <f t="shared" si="43"/>
        <v>0</v>
      </c>
      <c r="AY151" s="63">
        <f t="shared" si="44"/>
        <v>0</v>
      </c>
      <c r="AZ151" s="63">
        <f t="shared" si="45"/>
        <v>0</v>
      </c>
      <c r="BA151" s="63">
        <f t="shared" si="49"/>
        <v>0</v>
      </c>
      <c r="BB151" s="64">
        <f t="shared" si="50"/>
        <v>0</v>
      </c>
      <c r="BL151" s="66"/>
    </row>
    <row r="152" spans="1:64" ht="16.5" customHeight="1" x14ac:dyDescent="0.3">
      <c r="A152" s="106"/>
      <c r="B152" s="74"/>
      <c r="C152" s="75" t="s">
        <v>319</v>
      </c>
      <c r="D152" s="75"/>
      <c r="E152" s="129" t="s">
        <v>320</v>
      </c>
      <c r="F152" s="145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59">
        <f t="shared" si="46"/>
        <v>0</v>
      </c>
      <c r="W152" s="78"/>
      <c r="X152" s="78"/>
      <c r="Y152" s="78"/>
      <c r="Z152" s="78"/>
      <c r="AA152" s="78"/>
      <c r="AB152" s="78"/>
      <c r="AC152" s="78"/>
      <c r="AD152" s="59">
        <f t="shared" si="51"/>
        <v>0</v>
      </c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58">
        <f t="shared" si="47"/>
        <v>0</v>
      </c>
      <c r="AV152" s="59">
        <f t="shared" si="48"/>
        <v>0</v>
      </c>
      <c r="AW152" s="19"/>
      <c r="AX152" s="63">
        <f t="shared" si="43"/>
        <v>0</v>
      </c>
      <c r="AY152" s="63">
        <f t="shared" si="44"/>
        <v>0</v>
      </c>
      <c r="AZ152" s="63">
        <f t="shared" si="45"/>
        <v>0</v>
      </c>
      <c r="BA152" s="63">
        <f t="shared" si="49"/>
        <v>0</v>
      </c>
      <c r="BB152" s="64">
        <f t="shared" si="50"/>
        <v>0</v>
      </c>
      <c r="BL152" s="66"/>
    </row>
    <row r="153" spans="1:64" ht="16.5" customHeight="1" x14ac:dyDescent="0.3">
      <c r="A153" s="106"/>
      <c r="B153" s="74"/>
      <c r="C153" s="75" t="s">
        <v>321</v>
      </c>
      <c r="D153" s="75"/>
      <c r="E153" s="129" t="s">
        <v>322</v>
      </c>
      <c r="F153" s="145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59">
        <f t="shared" si="46"/>
        <v>0</v>
      </c>
      <c r="W153" s="78"/>
      <c r="X153" s="78"/>
      <c r="Y153" s="78"/>
      <c r="Z153" s="78"/>
      <c r="AA153" s="78"/>
      <c r="AB153" s="78"/>
      <c r="AC153" s="78"/>
      <c r="AD153" s="59">
        <f t="shared" si="51"/>
        <v>0</v>
      </c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58">
        <f t="shared" si="47"/>
        <v>0</v>
      </c>
      <c r="AV153" s="59">
        <f t="shared" si="48"/>
        <v>0</v>
      </c>
      <c r="AW153" s="19"/>
      <c r="AX153" s="63">
        <f t="shared" si="43"/>
        <v>0</v>
      </c>
      <c r="AY153" s="63">
        <f t="shared" si="44"/>
        <v>0</v>
      </c>
      <c r="AZ153" s="63">
        <f t="shared" si="45"/>
        <v>0</v>
      </c>
      <c r="BA153" s="63">
        <f t="shared" si="49"/>
        <v>0</v>
      </c>
      <c r="BB153" s="64">
        <f t="shared" si="50"/>
        <v>0</v>
      </c>
      <c r="BL153" s="66"/>
    </row>
    <row r="154" spans="1:64" ht="23.25" customHeight="1" x14ac:dyDescent="0.3">
      <c r="A154" s="106"/>
      <c r="B154" s="74"/>
      <c r="C154" s="75" t="s">
        <v>323</v>
      </c>
      <c r="D154" s="75"/>
      <c r="E154" s="149" t="s">
        <v>324</v>
      </c>
      <c r="F154" s="150"/>
      <c r="G154" s="78">
        <v>0</v>
      </c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59">
        <f t="shared" si="46"/>
        <v>0</v>
      </c>
      <c r="W154" s="78"/>
      <c r="X154" s="78"/>
      <c r="Y154" s="78"/>
      <c r="Z154" s="78"/>
      <c r="AA154" s="78"/>
      <c r="AB154" s="78"/>
      <c r="AC154" s="78"/>
      <c r="AD154" s="59">
        <f t="shared" si="51"/>
        <v>0</v>
      </c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58">
        <f t="shared" si="47"/>
        <v>0</v>
      </c>
      <c r="AV154" s="59">
        <f t="shared" si="48"/>
        <v>0</v>
      </c>
      <c r="AW154" s="19"/>
      <c r="AX154" s="63">
        <f t="shared" si="43"/>
        <v>0</v>
      </c>
      <c r="AY154" s="63">
        <f t="shared" si="44"/>
        <v>0</v>
      </c>
      <c r="AZ154" s="63">
        <f t="shared" si="45"/>
        <v>0</v>
      </c>
      <c r="BA154" s="63">
        <f t="shared" si="49"/>
        <v>0</v>
      </c>
      <c r="BB154" s="64">
        <f t="shared" si="50"/>
        <v>0</v>
      </c>
      <c r="BL154" s="66"/>
    </row>
    <row r="155" spans="1:64" ht="32.25" customHeight="1" x14ac:dyDescent="0.3">
      <c r="A155" s="106"/>
      <c r="B155" s="74"/>
      <c r="C155" s="75" t="s">
        <v>325</v>
      </c>
      <c r="D155" s="75"/>
      <c r="E155" s="148" t="s">
        <v>326</v>
      </c>
      <c r="F155" s="145"/>
      <c r="G155" s="78"/>
      <c r="H155" s="125">
        <v>24000</v>
      </c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59">
        <f t="shared" si="46"/>
        <v>24000</v>
      </c>
      <c r="W155" s="78"/>
      <c r="X155" s="78"/>
      <c r="Y155" s="78"/>
      <c r="Z155" s="78"/>
      <c r="AA155" s="78"/>
      <c r="AB155" s="78"/>
      <c r="AC155" s="78"/>
      <c r="AD155" s="59">
        <f t="shared" si="51"/>
        <v>0</v>
      </c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58">
        <f t="shared" si="47"/>
        <v>0</v>
      </c>
      <c r="AV155" s="59">
        <f t="shared" si="48"/>
        <v>24000</v>
      </c>
      <c r="AW155" s="19"/>
      <c r="AX155" s="63">
        <f t="shared" si="43"/>
        <v>24000</v>
      </c>
      <c r="AY155" s="63">
        <f t="shared" si="44"/>
        <v>0</v>
      </c>
      <c r="AZ155" s="63">
        <f t="shared" si="45"/>
        <v>0</v>
      </c>
      <c r="BA155" s="63">
        <f t="shared" si="49"/>
        <v>0</v>
      </c>
      <c r="BB155" s="64">
        <f t="shared" si="50"/>
        <v>24000</v>
      </c>
      <c r="BL155" s="66"/>
    </row>
    <row r="156" spans="1:64" ht="16.5" customHeight="1" x14ac:dyDescent="0.3">
      <c r="A156" s="106"/>
      <c r="B156" s="74"/>
      <c r="C156" s="75" t="s">
        <v>327</v>
      </c>
      <c r="D156" s="75"/>
      <c r="E156" s="129" t="s">
        <v>328</v>
      </c>
      <c r="F156" s="145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59">
        <f t="shared" si="46"/>
        <v>0</v>
      </c>
      <c r="W156" s="78"/>
      <c r="X156" s="78"/>
      <c r="Y156" s="78"/>
      <c r="Z156" s="78"/>
      <c r="AA156" s="78"/>
      <c r="AB156" s="78"/>
      <c r="AC156" s="78"/>
      <c r="AD156" s="59">
        <f t="shared" si="51"/>
        <v>0</v>
      </c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58">
        <f t="shared" si="47"/>
        <v>0</v>
      </c>
      <c r="AV156" s="59">
        <f t="shared" si="48"/>
        <v>0</v>
      </c>
      <c r="AW156" s="19"/>
      <c r="AX156" s="63">
        <f t="shared" si="43"/>
        <v>0</v>
      </c>
      <c r="AY156" s="63">
        <f t="shared" si="44"/>
        <v>0</v>
      </c>
      <c r="AZ156" s="63">
        <f t="shared" si="45"/>
        <v>0</v>
      </c>
      <c r="BA156" s="63">
        <f t="shared" si="49"/>
        <v>0</v>
      </c>
      <c r="BB156" s="64">
        <f t="shared" si="50"/>
        <v>0</v>
      </c>
      <c r="BL156" s="66"/>
    </row>
    <row r="157" spans="1:64" s="130" customFormat="1" ht="24" customHeight="1" x14ac:dyDescent="0.3">
      <c r="A157" s="106"/>
      <c r="B157" s="74"/>
      <c r="C157" s="75" t="s">
        <v>329</v>
      </c>
      <c r="D157" s="75"/>
      <c r="E157" s="129" t="s">
        <v>330</v>
      </c>
      <c r="F157" s="145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59">
        <f t="shared" si="46"/>
        <v>0</v>
      </c>
      <c r="W157" s="78"/>
      <c r="X157" s="78"/>
      <c r="Y157" s="78"/>
      <c r="Z157" s="78"/>
      <c r="AA157" s="78"/>
      <c r="AB157" s="78"/>
      <c r="AC157" s="78"/>
      <c r="AD157" s="59">
        <f t="shared" si="51"/>
        <v>0</v>
      </c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58">
        <f t="shared" si="47"/>
        <v>0</v>
      </c>
      <c r="AV157" s="59">
        <f t="shared" si="48"/>
        <v>0</v>
      </c>
      <c r="AW157" s="19"/>
      <c r="AX157" s="63">
        <f t="shared" si="43"/>
        <v>0</v>
      </c>
      <c r="AY157" s="63">
        <f t="shared" si="44"/>
        <v>0</v>
      </c>
      <c r="AZ157" s="63">
        <f t="shared" si="45"/>
        <v>0</v>
      </c>
      <c r="BA157" s="63">
        <f t="shared" si="49"/>
        <v>0</v>
      </c>
      <c r="BB157" s="64">
        <f t="shared" si="50"/>
        <v>0</v>
      </c>
      <c r="BL157" s="66"/>
    </row>
    <row r="158" spans="1:64" ht="16.5" customHeight="1" x14ac:dyDescent="0.3">
      <c r="A158" s="106"/>
      <c r="B158" s="74"/>
      <c r="C158" s="75" t="s">
        <v>331</v>
      </c>
      <c r="D158" s="75"/>
      <c r="E158" s="129" t="s">
        <v>332</v>
      </c>
      <c r="F158" s="145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59">
        <f t="shared" si="46"/>
        <v>0</v>
      </c>
      <c r="W158" s="78"/>
      <c r="X158" s="78"/>
      <c r="Y158" s="78"/>
      <c r="Z158" s="78"/>
      <c r="AA158" s="78"/>
      <c r="AB158" s="78"/>
      <c r="AC158" s="78"/>
      <c r="AD158" s="59">
        <f t="shared" si="51"/>
        <v>0</v>
      </c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58">
        <f t="shared" si="47"/>
        <v>0</v>
      </c>
      <c r="AV158" s="59">
        <f t="shared" si="48"/>
        <v>0</v>
      </c>
      <c r="AW158" s="19"/>
      <c r="AX158" s="63">
        <f t="shared" si="43"/>
        <v>0</v>
      </c>
      <c r="AY158" s="63">
        <f t="shared" si="44"/>
        <v>0</v>
      </c>
      <c r="AZ158" s="63">
        <f t="shared" si="45"/>
        <v>0</v>
      </c>
      <c r="BA158" s="63">
        <f t="shared" si="49"/>
        <v>0</v>
      </c>
      <c r="BB158" s="64">
        <f t="shared" si="50"/>
        <v>0</v>
      </c>
      <c r="BL158" s="66"/>
    </row>
    <row r="159" spans="1:64" ht="16.5" customHeight="1" x14ac:dyDescent="0.3">
      <c r="A159" s="106"/>
      <c r="B159" s="74"/>
      <c r="C159" s="75" t="s">
        <v>333</v>
      </c>
      <c r="D159" s="75"/>
      <c r="E159" s="129" t="s">
        <v>334</v>
      </c>
      <c r="F159" s="145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59">
        <f t="shared" si="46"/>
        <v>0</v>
      </c>
      <c r="W159" s="78"/>
      <c r="X159" s="78"/>
      <c r="Y159" s="78"/>
      <c r="Z159" s="78"/>
      <c r="AA159" s="78"/>
      <c r="AB159" s="78"/>
      <c r="AC159" s="78"/>
      <c r="AD159" s="59">
        <f t="shared" si="51"/>
        <v>0</v>
      </c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58">
        <f t="shared" si="47"/>
        <v>0</v>
      </c>
      <c r="AV159" s="59">
        <f t="shared" si="48"/>
        <v>0</v>
      </c>
      <c r="AW159" s="19"/>
      <c r="AX159" s="63">
        <f t="shared" si="43"/>
        <v>0</v>
      </c>
      <c r="AY159" s="63">
        <f t="shared" si="44"/>
        <v>0</v>
      </c>
      <c r="AZ159" s="63">
        <f t="shared" si="45"/>
        <v>0</v>
      </c>
      <c r="BA159" s="63">
        <f t="shared" si="49"/>
        <v>0</v>
      </c>
      <c r="BB159" s="64">
        <f t="shared" si="50"/>
        <v>0</v>
      </c>
      <c r="BL159" s="66"/>
    </row>
    <row r="160" spans="1:64" ht="28.5" customHeight="1" x14ac:dyDescent="0.3">
      <c r="A160" s="106"/>
      <c r="B160" s="74"/>
      <c r="C160" s="75" t="s">
        <v>335</v>
      </c>
      <c r="D160" s="75"/>
      <c r="E160" s="129" t="s">
        <v>336</v>
      </c>
      <c r="F160" s="145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59">
        <f t="shared" si="46"/>
        <v>0</v>
      </c>
      <c r="W160" s="78"/>
      <c r="X160" s="78"/>
      <c r="Y160" s="78"/>
      <c r="Z160" s="78"/>
      <c r="AA160" s="78"/>
      <c r="AB160" s="78"/>
      <c r="AC160" s="78"/>
      <c r="AD160" s="59">
        <f t="shared" si="51"/>
        <v>0</v>
      </c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58">
        <f t="shared" si="47"/>
        <v>0</v>
      </c>
      <c r="AV160" s="59">
        <f t="shared" si="48"/>
        <v>0</v>
      </c>
      <c r="AW160" s="19"/>
      <c r="AX160" s="63">
        <f t="shared" si="43"/>
        <v>0</v>
      </c>
      <c r="AY160" s="63">
        <f t="shared" si="44"/>
        <v>0</v>
      </c>
      <c r="AZ160" s="63">
        <f t="shared" si="45"/>
        <v>0</v>
      </c>
      <c r="BA160" s="63">
        <f t="shared" si="49"/>
        <v>0</v>
      </c>
      <c r="BB160" s="64">
        <f t="shared" si="50"/>
        <v>0</v>
      </c>
      <c r="BL160" s="66"/>
    </row>
    <row r="161" spans="1:64" ht="45" customHeight="1" x14ac:dyDescent="0.3">
      <c r="A161" s="106"/>
      <c r="B161" s="74"/>
      <c r="C161" s="75" t="s">
        <v>337</v>
      </c>
      <c r="D161" s="75"/>
      <c r="E161" s="129" t="s">
        <v>338</v>
      </c>
      <c r="F161" s="145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59">
        <f t="shared" si="46"/>
        <v>0</v>
      </c>
      <c r="W161" s="78"/>
      <c r="X161" s="78">
        <v>5000</v>
      </c>
      <c r="Y161" s="78"/>
      <c r="Z161" s="78"/>
      <c r="AA161" s="78"/>
      <c r="AB161" s="78"/>
      <c r="AC161" s="78"/>
      <c r="AD161" s="59">
        <f t="shared" si="51"/>
        <v>5000</v>
      </c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58">
        <f t="shared" si="47"/>
        <v>0</v>
      </c>
      <c r="AV161" s="59">
        <f t="shared" si="48"/>
        <v>5000</v>
      </c>
      <c r="AW161" s="19"/>
      <c r="AX161" s="63">
        <f t="shared" si="43"/>
        <v>5000</v>
      </c>
      <c r="AY161" s="63">
        <f t="shared" si="44"/>
        <v>0</v>
      </c>
      <c r="AZ161" s="63">
        <f t="shared" si="45"/>
        <v>0</v>
      </c>
      <c r="BA161" s="63">
        <f t="shared" si="49"/>
        <v>0</v>
      </c>
      <c r="BB161" s="64">
        <f t="shared" si="50"/>
        <v>5000</v>
      </c>
      <c r="BL161" s="66"/>
    </row>
    <row r="162" spans="1:64" ht="33" customHeight="1" x14ac:dyDescent="0.3">
      <c r="A162" s="106"/>
      <c r="B162" s="74"/>
      <c r="C162" s="75" t="s">
        <v>339</v>
      </c>
      <c r="D162" s="75"/>
      <c r="E162" s="129" t="s">
        <v>340</v>
      </c>
      <c r="F162" s="145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59">
        <f t="shared" si="46"/>
        <v>0</v>
      </c>
      <c r="W162" s="78"/>
      <c r="X162" s="78"/>
      <c r="Y162" s="78"/>
      <c r="Z162" s="78"/>
      <c r="AA162" s="78"/>
      <c r="AB162" s="78"/>
      <c r="AC162" s="78"/>
      <c r="AD162" s="59">
        <f t="shared" si="51"/>
        <v>0</v>
      </c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58">
        <f t="shared" si="47"/>
        <v>0</v>
      </c>
      <c r="AV162" s="59">
        <f t="shared" si="48"/>
        <v>0</v>
      </c>
      <c r="AW162" s="19"/>
      <c r="AX162" s="63">
        <f t="shared" si="43"/>
        <v>0</v>
      </c>
      <c r="AY162" s="63">
        <f t="shared" si="44"/>
        <v>0</v>
      </c>
      <c r="AZ162" s="63">
        <f t="shared" si="45"/>
        <v>0</v>
      </c>
      <c r="BA162" s="63">
        <f t="shared" si="49"/>
        <v>0</v>
      </c>
      <c r="BB162" s="64">
        <f t="shared" si="50"/>
        <v>0</v>
      </c>
      <c r="BL162" s="66"/>
    </row>
    <row r="163" spans="1:64" ht="16.5" customHeight="1" x14ac:dyDescent="0.3">
      <c r="A163" s="106"/>
      <c r="B163" s="74"/>
      <c r="C163" s="75" t="s">
        <v>341</v>
      </c>
      <c r="D163" s="75"/>
      <c r="E163" s="129" t="s">
        <v>342</v>
      </c>
      <c r="F163" s="145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59">
        <f t="shared" si="46"/>
        <v>0</v>
      </c>
      <c r="W163" s="78"/>
      <c r="X163" s="78"/>
      <c r="Y163" s="78"/>
      <c r="Z163" s="78"/>
      <c r="AA163" s="78"/>
      <c r="AB163" s="78"/>
      <c r="AC163" s="78"/>
      <c r="AD163" s="59">
        <f t="shared" si="51"/>
        <v>0</v>
      </c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58">
        <f t="shared" si="47"/>
        <v>0</v>
      </c>
      <c r="AV163" s="59">
        <f t="shared" si="48"/>
        <v>0</v>
      </c>
      <c r="AW163" s="19"/>
      <c r="AX163" s="63">
        <f t="shared" si="43"/>
        <v>0</v>
      </c>
      <c r="AY163" s="63">
        <f t="shared" si="44"/>
        <v>0</v>
      </c>
      <c r="AZ163" s="63">
        <f t="shared" si="45"/>
        <v>0</v>
      </c>
      <c r="BA163" s="63">
        <f t="shared" si="49"/>
        <v>0</v>
      </c>
      <c r="BB163" s="64">
        <f t="shared" si="50"/>
        <v>0</v>
      </c>
      <c r="BL163" s="66"/>
    </row>
    <row r="164" spans="1:64" s="115" customFormat="1" ht="16.5" customHeight="1" x14ac:dyDescent="0.3">
      <c r="A164" s="156">
        <v>227</v>
      </c>
      <c r="B164" s="156">
        <v>10</v>
      </c>
      <c r="C164" s="156"/>
      <c r="D164" s="156"/>
      <c r="E164" s="157" t="s">
        <v>343</v>
      </c>
      <c r="F164" s="158"/>
      <c r="G164" s="99">
        <f>G165</f>
        <v>0</v>
      </c>
      <c r="H164" s="99">
        <f>H165</f>
        <v>0</v>
      </c>
      <c r="I164" s="99">
        <f>I165</f>
        <v>0</v>
      </c>
      <c r="J164" s="99">
        <f t="shared" ref="J164:AC164" si="52">J165</f>
        <v>0</v>
      </c>
      <c r="K164" s="99">
        <f t="shared" si="52"/>
        <v>0</v>
      </c>
      <c r="L164" s="99">
        <f t="shared" si="52"/>
        <v>0</v>
      </c>
      <c r="M164" s="99">
        <f t="shared" si="52"/>
        <v>0</v>
      </c>
      <c r="N164" s="99">
        <f t="shared" si="52"/>
        <v>0</v>
      </c>
      <c r="O164" s="99">
        <f t="shared" si="52"/>
        <v>0</v>
      </c>
      <c r="P164" s="99">
        <f t="shared" si="52"/>
        <v>0</v>
      </c>
      <c r="Q164" s="99">
        <f t="shared" si="52"/>
        <v>0</v>
      </c>
      <c r="R164" s="99">
        <f t="shared" si="52"/>
        <v>0</v>
      </c>
      <c r="S164" s="99">
        <f t="shared" si="52"/>
        <v>0</v>
      </c>
      <c r="T164" s="99">
        <f t="shared" si="52"/>
        <v>0</v>
      </c>
      <c r="U164" s="99">
        <f t="shared" si="52"/>
        <v>0</v>
      </c>
      <c r="V164" s="59">
        <f t="shared" si="46"/>
        <v>0</v>
      </c>
      <c r="W164" s="99">
        <f t="shared" si="52"/>
        <v>0</v>
      </c>
      <c r="X164" s="99">
        <f t="shared" si="52"/>
        <v>0</v>
      </c>
      <c r="Y164" s="99">
        <f>Y165</f>
        <v>0</v>
      </c>
      <c r="Z164" s="99">
        <f t="shared" si="52"/>
        <v>0</v>
      </c>
      <c r="AA164" s="99">
        <f t="shared" si="52"/>
        <v>0</v>
      </c>
      <c r="AB164" s="99">
        <f t="shared" si="52"/>
        <v>0</v>
      </c>
      <c r="AC164" s="99">
        <f t="shared" si="52"/>
        <v>0</v>
      </c>
      <c r="AD164" s="59">
        <f t="shared" si="51"/>
        <v>0</v>
      </c>
      <c r="AE164" s="99">
        <f t="shared" ref="AE164:AT164" si="53">AE165</f>
        <v>0</v>
      </c>
      <c r="AF164" s="99">
        <f t="shared" si="53"/>
        <v>0</v>
      </c>
      <c r="AG164" s="99">
        <f t="shared" si="53"/>
        <v>0</v>
      </c>
      <c r="AH164" s="99">
        <f t="shared" si="53"/>
        <v>0</v>
      </c>
      <c r="AI164" s="99">
        <f t="shared" si="53"/>
        <v>0</v>
      </c>
      <c r="AJ164" s="99">
        <f t="shared" si="53"/>
        <v>0</v>
      </c>
      <c r="AK164" s="99">
        <f t="shared" si="53"/>
        <v>0</v>
      </c>
      <c r="AL164" s="99">
        <f t="shared" si="53"/>
        <v>0</v>
      </c>
      <c r="AM164" s="99">
        <f t="shared" si="53"/>
        <v>0</v>
      </c>
      <c r="AN164" s="99">
        <f t="shared" si="53"/>
        <v>0</v>
      </c>
      <c r="AO164" s="99">
        <f t="shared" si="53"/>
        <v>0</v>
      </c>
      <c r="AP164" s="99">
        <f t="shared" si="53"/>
        <v>0</v>
      </c>
      <c r="AQ164" s="99">
        <f t="shared" si="53"/>
        <v>0</v>
      </c>
      <c r="AR164" s="99">
        <f t="shared" si="53"/>
        <v>0</v>
      </c>
      <c r="AS164" s="99">
        <f t="shared" si="53"/>
        <v>0</v>
      </c>
      <c r="AT164" s="99">
        <f t="shared" si="53"/>
        <v>0</v>
      </c>
      <c r="AU164" s="58">
        <f t="shared" si="47"/>
        <v>0</v>
      </c>
      <c r="AV164" s="59">
        <f t="shared" si="48"/>
        <v>0</v>
      </c>
      <c r="AW164" s="19"/>
      <c r="AX164" s="63">
        <f t="shared" si="43"/>
        <v>0</v>
      </c>
      <c r="AY164" s="63">
        <f t="shared" si="44"/>
        <v>0</v>
      </c>
      <c r="AZ164" s="63">
        <f t="shared" si="45"/>
        <v>0</v>
      </c>
      <c r="BA164" s="63">
        <f t="shared" si="49"/>
        <v>0</v>
      </c>
      <c r="BB164" s="64">
        <f t="shared" si="50"/>
        <v>0</v>
      </c>
      <c r="BL164" s="66"/>
    </row>
    <row r="165" spans="1:64" ht="16.5" customHeight="1" x14ac:dyDescent="0.3">
      <c r="A165" s="106"/>
      <c r="B165" s="74"/>
      <c r="C165" s="75" t="s">
        <v>344</v>
      </c>
      <c r="D165" s="75"/>
      <c r="E165" s="76" t="s">
        <v>345</v>
      </c>
      <c r="F165" s="77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59">
        <f t="shared" si="46"/>
        <v>0</v>
      </c>
      <c r="W165" s="78"/>
      <c r="X165" s="78"/>
      <c r="Y165" s="78"/>
      <c r="Z165" s="78"/>
      <c r="AA165" s="78"/>
      <c r="AB165" s="78"/>
      <c r="AC165" s="78"/>
      <c r="AD165" s="59">
        <f t="shared" si="51"/>
        <v>0</v>
      </c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58">
        <f t="shared" si="47"/>
        <v>0</v>
      </c>
      <c r="AV165" s="59">
        <f t="shared" si="48"/>
        <v>0</v>
      </c>
      <c r="AW165" s="19"/>
      <c r="AX165" s="63">
        <f t="shared" si="43"/>
        <v>0</v>
      </c>
      <c r="AY165" s="63">
        <f t="shared" si="44"/>
        <v>0</v>
      </c>
      <c r="AZ165" s="63">
        <f t="shared" si="45"/>
        <v>0</v>
      </c>
      <c r="BA165" s="63">
        <f t="shared" si="49"/>
        <v>0</v>
      </c>
      <c r="BB165" s="64">
        <f t="shared" si="50"/>
        <v>0</v>
      </c>
      <c r="BL165" s="66"/>
    </row>
    <row r="166" spans="1:64" s="115" customFormat="1" ht="39" customHeight="1" x14ac:dyDescent="0.3">
      <c r="A166" s="156">
        <v>266</v>
      </c>
      <c r="B166" s="156">
        <v>11</v>
      </c>
      <c r="C166" s="156"/>
      <c r="D166" s="156"/>
      <c r="E166" s="159" t="s">
        <v>346</v>
      </c>
      <c r="F166" s="160"/>
      <c r="G166" s="99">
        <f>SUM(G167:G172)</f>
        <v>0</v>
      </c>
      <c r="H166" s="99">
        <f>SUM(H167:H172)</f>
        <v>0</v>
      </c>
      <c r="I166" s="99">
        <f t="shared" ref="I166:U166" si="54">SUM(I167:I172)</f>
        <v>0</v>
      </c>
      <c r="J166" s="99">
        <f t="shared" si="54"/>
        <v>0</v>
      </c>
      <c r="K166" s="99">
        <f t="shared" si="54"/>
        <v>0</v>
      </c>
      <c r="L166" s="99">
        <f t="shared" si="54"/>
        <v>0</v>
      </c>
      <c r="M166" s="99">
        <f t="shared" si="54"/>
        <v>0</v>
      </c>
      <c r="N166" s="99">
        <f t="shared" si="54"/>
        <v>0</v>
      </c>
      <c r="O166" s="99">
        <f t="shared" si="54"/>
        <v>0</v>
      </c>
      <c r="P166" s="99">
        <f t="shared" si="54"/>
        <v>0</v>
      </c>
      <c r="Q166" s="99">
        <f t="shared" si="54"/>
        <v>0</v>
      </c>
      <c r="R166" s="99">
        <f t="shared" si="54"/>
        <v>0</v>
      </c>
      <c r="S166" s="99">
        <f t="shared" si="54"/>
        <v>0</v>
      </c>
      <c r="T166" s="99">
        <f t="shared" si="54"/>
        <v>0</v>
      </c>
      <c r="U166" s="99">
        <f t="shared" si="54"/>
        <v>0</v>
      </c>
      <c r="V166" s="59">
        <f t="shared" si="46"/>
        <v>0</v>
      </c>
      <c r="W166" s="99">
        <f t="shared" ref="W166:AC166" si="55">SUM(W167:W172)</f>
        <v>0</v>
      </c>
      <c r="X166" s="99">
        <f t="shared" si="55"/>
        <v>0</v>
      </c>
      <c r="Y166" s="99">
        <f>SUM(Y167:Y172)</f>
        <v>0</v>
      </c>
      <c r="Z166" s="99">
        <f t="shared" si="55"/>
        <v>0</v>
      </c>
      <c r="AA166" s="99">
        <f t="shared" si="55"/>
        <v>0</v>
      </c>
      <c r="AB166" s="99">
        <f t="shared" si="55"/>
        <v>0</v>
      </c>
      <c r="AC166" s="99">
        <f t="shared" si="55"/>
        <v>0</v>
      </c>
      <c r="AD166" s="59">
        <f t="shared" si="51"/>
        <v>0</v>
      </c>
      <c r="AE166" s="99">
        <f t="shared" ref="AE166:AT166" si="56">SUM(AE167:AE172)</f>
        <v>0</v>
      </c>
      <c r="AF166" s="99">
        <f t="shared" si="56"/>
        <v>0</v>
      </c>
      <c r="AG166" s="99">
        <f t="shared" si="56"/>
        <v>0</v>
      </c>
      <c r="AH166" s="99">
        <f t="shared" si="56"/>
        <v>0</v>
      </c>
      <c r="AI166" s="99">
        <f t="shared" si="56"/>
        <v>0</v>
      </c>
      <c r="AJ166" s="99">
        <f t="shared" si="56"/>
        <v>0</v>
      </c>
      <c r="AK166" s="99">
        <f t="shared" si="56"/>
        <v>0</v>
      </c>
      <c r="AL166" s="99">
        <f t="shared" si="56"/>
        <v>0</v>
      </c>
      <c r="AM166" s="99">
        <f t="shared" si="56"/>
        <v>0</v>
      </c>
      <c r="AN166" s="99">
        <f t="shared" si="56"/>
        <v>0</v>
      </c>
      <c r="AO166" s="99">
        <f t="shared" si="56"/>
        <v>0</v>
      </c>
      <c r="AP166" s="99">
        <f t="shared" si="56"/>
        <v>0</v>
      </c>
      <c r="AQ166" s="99">
        <f t="shared" si="56"/>
        <v>0</v>
      </c>
      <c r="AR166" s="99">
        <f t="shared" si="56"/>
        <v>0</v>
      </c>
      <c r="AS166" s="99">
        <f t="shared" si="56"/>
        <v>0</v>
      </c>
      <c r="AT166" s="99">
        <f t="shared" si="56"/>
        <v>0</v>
      </c>
      <c r="AU166" s="58">
        <f t="shared" si="47"/>
        <v>0</v>
      </c>
      <c r="AV166" s="59">
        <f t="shared" si="48"/>
        <v>0</v>
      </c>
      <c r="AW166" s="19"/>
      <c r="AX166" s="63">
        <f t="shared" si="43"/>
        <v>0</v>
      </c>
      <c r="AY166" s="63">
        <f t="shared" si="44"/>
        <v>0</v>
      </c>
      <c r="AZ166" s="63">
        <f t="shared" si="45"/>
        <v>0</v>
      </c>
      <c r="BA166" s="63">
        <f t="shared" si="49"/>
        <v>0</v>
      </c>
      <c r="BB166" s="64">
        <f t="shared" si="50"/>
        <v>0</v>
      </c>
      <c r="BL166" s="66"/>
    </row>
    <row r="167" spans="1:64" ht="28.5" customHeight="1" x14ac:dyDescent="0.3">
      <c r="A167" s="106">
        <v>266</v>
      </c>
      <c r="B167" s="74"/>
      <c r="C167" s="75" t="s">
        <v>347</v>
      </c>
      <c r="D167" s="75"/>
      <c r="E167" s="76" t="s">
        <v>348</v>
      </c>
      <c r="F167" s="77">
        <v>112</v>
      </c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59">
        <f t="shared" si="46"/>
        <v>0</v>
      </c>
      <c r="W167" s="78"/>
      <c r="X167" s="78"/>
      <c r="Y167" s="78"/>
      <c r="Z167" s="78"/>
      <c r="AA167" s="78"/>
      <c r="AB167" s="78"/>
      <c r="AC167" s="78"/>
      <c r="AD167" s="59">
        <f t="shared" si="51"/>
        <v>0</v>
      </c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58">
        <f t="shared" si="47"/>
        <v>0</v>
      </c>
      <c r="AV167" s="59">
        <f t="shared" si="48"/>
        <v>0</v>
      </c>
      <c r="AW167" s="19"/>
      <c r="AX167" s="63">
        <f t="shared" si="43"/>
        <v>0</v>
      </c>
      <c r="AY167" s="63">
        <f t="shared" si="44"/>
        <v>0</v>
      </c>
      <c r="AZ167" s="63">
        <f t="shared" si="45"/>
        <v>0</v>
      </c>
      <c r="BA167" s="63">
        <f t="shared" si="49"/>
        <v>0</v>
      </c>
      <c r="BB167" s="64">
        <f t="shared" si="50"/>
        <v>0</v>
      </c>
      <c r="BL167" s="66"/>
    </row>
    <row r="168" spans="1:64" ht="28.5" customHeight="1" x14ac:dyDescent="0.3">
      <c r="A168" s="106">
        <v>266</v>
      </c>
      <c r="B168" s="74"/>
      <c r="C168" s="75" t="s">
        <v>349</v>
      </c>
      <c r="D168" s="75"/>
      <c r="E168" s="76" t="s">
        <v>350</v>
      </c>
      <c r="F168" s="77">
        <v>111</v>
      </c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59">
        <f>SUM(G168:U168)</f>
        <v>0</v>
      </c>
      <c r="W168" s="78"/>
      <c r="X168" s="78"/>
      <c r="Y168" s="78"/>
      <c r="Z168" s="78"/>
      <c r="AA168" s="78"/>
      <c r="AB168" s="78"/>
      <c r="AC168" s="78"/>
      <c r="AD168" s="59">
        <f>SUM(W168:AC168)</f>
        <v>0</v>
      </c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58">
        <f>AE168+AF168+AG168+AH168+AI168+AJ168+AK168+AL168+AM168+AN168+AO168+AP168+AQ168+AR168+AS168+AT168</f>
        <v>0</v>
      </c>
      <c r="AV168" s="59">
        <f>V168+AD168+AU168</f>
        <v>0</v>
      </c>
      <c r="AW168" s="19"/>
      <c r="AX168" s="63">
        <f t="shared" si="43"/>
        <v>0</v>
      </c>
      <c r="AY168" s="63">
        <f t="shared" si="44"/>
        <v>0</v>
      </c>
      <c r="AZ168" s="63">
        <f t="shared" si="45"/>
        <v>0</v>
      </c>
      <c r="BA168" s="63">
        <f>AY168+AZ168</f>
        <v>0</v>
      </c>
      <c r="BB168" s="64">
        <f>AX168+BA168</f>
        <v>0</v>
      </c>
      <c r="BL168" s="66"/>
    </row>
    <row r="169" spans="1:64" ht="28.5" customHeight="1" x14ac:dyDescent="0.3">
      <c r="A169" s="106">
        <v>264</v>
      </c>
      <c r="B169" s="74"/>
      <c r="C169" s="75" t="s">
        <v>351</v>
      </c>
      <c r="D169" s="75"/>
      <c r="E169" s="76" t="s">
        <v>352</v>
      </c>
      <c r="F169" s="77">
        <v>321</v>
      </c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59">
        <f>SUM(G169:U169)</f>
        <v>0</v>
      </c>
      <c r="W169" s="78"/>
      <c r="X169" s="78"/>
      <c r="Y169" s="78"/>
      <c r="Z169" s="78"/>
      <c r="AA169" s="78"/>
      <c r="AB169" s="78"/>
      <c r="AC169" s="78"/>
      <c r="AD169" s="59">
        <f>SUM(W169:AC169)</f>
        <v>0</v>
      </c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58">
        <f>AE169+AF169+AG169+AH169+AI169+AJ169+AK169+AL169+AM169+AN169+AO169+AP169+AQ169+AR169+AS169+AT169</f>
        <v>0</v>
      </c>
      <c r="AV169" s="59">
        <f>V169+AD169+AU169</f>
        <v>0</v>
      </c>
      <c r="AW169" s="19"/>
      <c r="AX169" s="63">
        <f t="shared" si="43"/>
        <v>0</v>
      </c>
      <c r="AY169" s="63">
        <f t="shared" si="44"/>
        <v>0</v>
      </c>
      <c r="AZ169" s="63">
        <f t="shared" si="45"/>
        <v>0</v>
      </c>
      <c r="BA169" s="63">
        <f>AY169+AZ169</f>
        <v>0</v>
      </c>
      <c r="BB169" s="64">
        <f>AX169+BA169</f>
        <v>0</v>
      </c>
      <c r="BL169" s="66"/>
    </row>
    <row r="170" spans="1:64" ht="39.75" x14ac:dyDescent="0.3">
      <c r="A170" s="106">
        <v>265</v>
      </c>
      <c r="B170" s="74"/>
      <c r="C170" s="75" t="s">
        <v>353</v>
      </c>
      <c r="D170" s="75"/>
      <c r="E170" s="76" t="s">
        <v>354</v>
      </c>
      <c r="F170" s="77">
        <v>119</v>
      </c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59">
        <f t="shared" si="46"/>
        <v>0</v>
      </c>
      <c r="W170" s="78"/>
      <c r="X170" s="78"/>
      <c r="Y170" s="78"/>
      <c r="Z170" s="78"/>
      <c r="AA170" s="78"/>
      <c r="AB170" s="78"/>
      <c r="AC170" s="78"/>
      <c r="AD170" s="59">
        <f t="shared" si="51"/>
        <v>0</v>
      </c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58">
        <f t="shared" si="47"/>
        <v>0</v>
      </c>
      <c r="AV170" s="59">
        <f t="shared" si="48"/>
        <v>0</v>
      </c>
      <c r="AW170" s="19"/>
      <c r="AX170" s="63">
        <f t="shared" si="43"/>
        <v>0</v>
      </c>
      <c r="AY170" s="63">
        <f t="shared" si="44"/>
        <v>0</v>
      </c>
      <c r="AZ170" s="63">
        <f t="shared" si="45"/>
        <v>0</v>
      </c>
      <c r="BA170" s="63">
        <f t="shared" si="49"/>
        <v>0</v>
      </c>
      <c r="BB170" s="64">
        <f t="shared" si="50"/>
        <v>0</v>
      </c>
      <c r="BL170" s="66"/>
    </row>
    <row r="171" spans="1:64" ht="28.5" customHeight="1" x14ac:dyDescent="0.3">
      <c r="A171" s="106">
        <v>266</v>
      </c>
      <c r="B171" s="74"/>
      <c r="C171" s="75" t="s">
        <v>355</v>
      </c>
      <c r="D171" s="75"/>
      <c r="E171" s="76" t="s">
        <v>356</v>
      </c>
      <c r="F171" s="77">
        <v>119</v>
      </c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59">
        <f t="shared" si="46"/>
        <v>0</v>
      </c>
      <c r="W171" s="78"/>
      <c r="X171" s="78"/>
      <c r="Y171" s="78"/>
      <c r="Z171" s="78"/>
      <c r="AA171" s="78"/>
      <c r="AB171" s="78"/>
      <c r="AC171" s="78"/>
      <c r="AD171" s="59">
        <f t="shared" si="51"/>
        <v>0</v>
      </c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58">
        <f t="shared" si="47"/>
        <v>0</v>
      </c>
      <c r="AV171" s="59">
        <f t="shared" si="48"/>
        <v>0</v>
      </c>
      <c r="AW171" s="19"/>
      <c r="AX171" s="63">
        <f t="shared" si="43"/>
        <v>0</v>
      </c>
      <c r="AY171" s="63">
        <f t="shared" si="44"/>
        <v>0</v>
      </c>
      <c r="AZ171" s="63">
        <f t="shared" si="45"/>
        <v>0</v>
      </c>
      <c r="BA171" s="63">
        <f t="shared" si="49"/>
        <v>0</v>
      </c>
      <c r="BB171" s="64">
        <f t="shared" si="50"/>
        <v>0</v>
      </c>
      <c r="BL171" s="66"/>
    </row>
    <row r="172" spans="1:64" ht="28.5" customHeight="1" x14ac:dyDescent="0.3">
      <c r="A172" s="106"/>
      <c r="B172" s="74"/>
      <c r="C172" s="75" t="s">
        <v>357</v>
      </c>
      <c r="D172" s="75"/>
      <c r="E172" s="76"/>
      <c r="F172" s="77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59">
        <f t="shared" si="46"/>
        <v>0</v>
      </c>
      <c r="W172" s="78"/>
      <c r="X172" s="78"/>
      <c r="Y172" s="78"/>
      <c r="Z172" s="78"/>
      <c r="AA172" s="78"/>
      <c r="AB172" s="78"/>
      <c r="AC172" s="78"/>
      <c r="AD172" s="59">
        <f t="shared" si="51"/>
        <v>0</v>
      </c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58">
        <f t="shared" si="47"/>
        <v>0</v>
      </c>
      <c r="AV172" s="59">
        <f t="shared" si="48"/>
        <v>0</v>
      </c>
      <c r="AW172" s="19"/>
      <c r="AX172" s="63">
        <f t="shared" si="43"/>
        <v>0</v>
      </c>
      <c r="AY172" s="63">
        <f t="shared" si="44"/>
        <v>0</v>
      </c>
      <c r="AZ172" s="63">
        <f t="shared" si="45"/>
        <v>0</v>
      </c>
      <c r="BA172" s="63">
        <f t="shared" si="49"/>
        <v>0</v>
      </c>
      <c r="BB172" s="64">
        <f t="shared" si="50"/>
        <v>0</v>
      </c>
      <c r="BL172" s="66"/>
    </row>
    <row r="173" spans="1:64" s="65" customFormat="1" ht="15.95" customHeight="1" x14ac:dyDescent="0.3">
      <c r="A173" s="156">
        <v>290</v>
      </c>
      <c r="B173" s="156">
        <v>12</v>
      </c>
      <c r="C173" s="156"/>
      <c r="D173" s="156"/>
      <c r="E173" s="161" t="s">
        <v>358</v>
      </c>
      <c r="F173" s="162"/>
      <c r="G173" s="86">
        <f>SUM(G174:G187)</f>
        <v>0</v>
      </c>
      <c r="H173" s="86">
        <f>SUM(H174:H187)</f>
        <v>0</v>
      </c>
      <c r="I173" s="86">
        <f t="shared" ref="I173:AU173" si="57">SUM(I174:I187)</f>
        <v>0</v>
      </c>
      <c r="J173" s="86">
        <f t="shared" si="57"/>
        <v>0</v>
      </c>
      <c r="K173" s="86">
        <f t="shared" si="57"/>
        <v>0</v>
      </c>
      <c r="L173" s="86">
        <f t="shared" si="57"/>
        <v>0</v>
      </c>
      <c r="M173" s="86">
        <f t="shared" si="57"/>
        <v>0</v>
      </c>
      <c r="N173" s="86">
        <f t="shared" si="57"/>
        <v>0</v>
      </c>
      <c r="O173" s="86">
        <f t="shared" si="57"/>
        <v>0</v>
      </c>
      <c r="P173" s="86">
        <f t="shared" si="57"/>
        <v>0</v>
      </c>
      <c r="Q173" s="86">
        <f t="shared" si="57"/>
        <v>0</v>
      </c>
      <c r="R173" s="86">
        <f t="shared" si="57"/>
        <v>0</v>
      </c>
      <c r="S173" s="86">
        <f t="shared" si="57"/>
        <v>0</v>
      </c>
      <c r="T173" s="86">
        <f t="shared" si="57"/>
        <v>0</v>
      </c>
      <c r="U173" s="86">
        <f t="shared" si="57"/>
        <v>0</v>
      </c>
      <c r="V173" s="59">
        <f t="shared" si="46"/>
        <v>0</v>
      </c>
      <c r="W173" s="86">
        <f t="shared" si="57"/>
        <v>0</v>
      </c>
      <c r="X173" s="86">
        <f t="shared" si="57"/>
        <v>0</v>
      </c>
      <c r="Y173" s="86">
        <f>SUM(Y174:Y187)</f>
        <v>0</v>
      </c>
      <c r="Z173" s="86">
        <f t="shared" si="57"/>
        <v>0</v>
      </c>
      <c r="AA173" s="86">
        <f t="shared" si="57"/>
        <v>0</v>
      </c>
      <c r="AB173" s="86">
        <f t="shared" si="57"/>
        <v>0</v>
      </c>
      <c r="AC173" s="86">
        <f t="shared" si="57"/>
        <v>0</v>
      </c>
      <c r="AD173" s="59">
        <f t="shared" si="51"/>
        <v>0</v>
      </c>
      <c r="AE173" s="86">
        <f t="shared" si="57"/>
        <v>0</v>
      </c>
      <c r="AF173" s="86">
        <f t="shared" si="57"/>
        <v>0</v>
      </c>
      <c r="AG173" s="86">
        <f t="shared" si="57"/>
        <v>0</v>
      </c>
      <c r="AH173" s="86">
        <f t="shared" si="57"/>
        <v>0</v>
      </c>
      <c r="AI173" s="86">
        <f t="shared" si="57"/>
        <v>0</v>
      </c>
      <c r="AJ173" s="86">
        <f t="shared" si="57"/>
        <v>0</v>
      </c>
      <c r="AK173" s="86">
        <f t="shared" si="57"/>
        <v>0</v>
      </c>
      <c r="AL173" s="86">
        <f t="shared" si="57"/>
        <v>0</v>
      </c>
      <c r="AM173" s="86">
        <f t="shared" si="57"/>
        <v>0</v>
      </c>
      <c r="AN173" s="86">
        <f t="shared" si="57"/>
        <v>0</v>
      </c>
      <c r="AO173" s="86">
        <f t="shared" si="57"/>
        <v>0</v>
      </c>
      <c r="AP173" s="86">
        <f t="shared" si="57"/>
        <v>0</v>
      </c>
      <c r="AQ173" s="86">
        <f t="shared" si="57"/>
        <v>0</v>
      </c>
      <c r="AR173" s="86">
        <f t="shared" si="57"/>
        <v>0</v>
      </c>
      <c r="AS173" s="86">
        <f t="shared" si="57"/>
        <v>0</v>
      </c>
      <c r="AT173" s="86">
        <f t="shared" si="57"/>
        <v>0</v>
      </c>
      <c r="AU173" s="86">
        <f t="shared" si="57"/>
        <v>0</v>
      </c>
      <c r="AV173" s="59">
        <f t="shared" si="48"/>
        <v>0</v>
      </c>
      <c r="AW173" s="62"/>
      <c r="AX173" s="63">
        <f t="shared" si="43"/>
        <v>0</v>
      </c>
      <c r="AY173" s="63">
        <f t="shared" si="44"/>
        <v>0</v>
      </c>
      <c r="AZ173" s="63">
        <f t="shared" si="45"/>
        <v>0</v>
      </c>
      <c r="BA173" s="63">
        <f t="shared" si="49"/>
        <v>0</v>
      </c>
      <c r="BB173" s="64">
        <f t="shared" si="50"/>
        <v>0</v>
      </c>
      <c r="BL173" s="66"/>
    </row>
    <row r="174" spans="1:64" ht="15.95" customHeight="1" x14ac:dyDescent="0.3">
      <c r="A174" s="106">
        <v>291</v>
      </c>
      <c r="B174" s="74"/>
      <c r="C174" s="75" t="s">
        <v>359</v>
      </c>
      <c r="D174" s="75"/>
      <c r="E174" s="76" t="s">
        <v>360</v>
      </c>
      <c r="F174" s="77">
        <v>851</v>
      </c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59">
        <f t="shared" si="46"/>
        <v>0</v>
      </c>
      <c r="W174" s="78"/>
      <c r="X174" s="78"/>
      <c r="Y174" s="78"/>
      <c r="Z174" s="78"/>
      <c r="AA174" s="78"/>
      <c r="AB174" s="78"/>
      <c r="AC174" s="78"/>
      <c r="AD174" s="59">
        <f t="shared" si="51"/>
        <v>0</v>
      </c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58">
        <f t="shared" si="47"/>
        <v>0</v>
      </c>
      <c r="AV174" s="59">
        <f t="shared" si="48"/>
        <v>0</v>
      </c>
      <c r="AW174" s="19"/>
      <c r="AX174" s="63">
        <f t="shared" si="43"/>
        <v>0</v>
      </c>
      <c r="AY174" s="63">
        <f t="shared" si="44"/>
        <v>0</v>
      </c>
      <c r="AZ174" s="63">
        <f t="shared" si="45"/>
        <v>0</v>
      </c>
      <c r="BA174" s="63">
        <f t="shared" si="49"/>
        <v>0</v>
      </c>
      <c r="BB174" s="64">
        <f t="shared" si="50"/>
        <v>0</v>
      </c>
      <c r="BL174" s="66"/>
    </row>
    <row r="175" spans="1:64" ht="35.25" customHeight="1" x14ac:dyDescent="0.3">
      <c r="A175" s="106">
        <v>292</v>
      </c>
      <c r="B175" s="74"/>
      <c r="C175" s="75" t="s">
        <v>361</v>
      </c>
      <c r="D175" s="75"/>
      <c r="E175" s="76" t="s">
        <v>362</v>
      </c>
      <c r="F175" s="77">
        <v>853</v>
      </c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59">
        <f t="shared" si="46"/>
        <v>0</v>
      </c>
      <c r="W175" s="78"/>
      <c r="X175" s="78"/>
      <c r="Y175" s="78"/>
      <c r="Z175" s="78"/>
      <c r="AA175" s="78"/>
      <c r="AB175" s="78"/>
      <c r="AC175" s="78"/>
      <c r="AD175" s="59">
        <f t="shared" si="51"/>
        <v>0</v>
      </c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58">
        <f t="shared" si="47"/>
        <v>0</v>
      </c>
      <c r="AV175" s="59">
        <f t="shared" si="48"/>
        <v>0</v>
      </c>
      <c r="AW175" s="19"/>
      <c r="AX175" s="63">
        <f t="shared" si="43"/>
        <v>0</v>
      </c>
      <c r="AY175" s="63">
        <f t="shared" si="44"/>
        <v>0</v>
      </c>
      <c r="AZ175" s="63">
        <f t="shared" si="45"/>
        <v>0</v>
      </c>
      <c r="BA175" s="63">
        <f t="shared" si="49"/>
        <v>0</v>
      </c>
      <c r="BB175" s="64">
        <f t="shared" si="50"/>
        <v>0</v>
      </c>
      <c r="BL175" s="66"/>
    </row>
    <row r="176" spans="1:64" ht="56.25" customHeight="1" x14ac:dyDescent="0.3">
      <c r="A176" s="106">
        <v>291</v>
      </c>
      <c r="B176" s="74"/>
      <c r="C176" s="75" t="s">
        <v>363</v>
      </c>
      <c r="D176" s="75"/>
      <c r="E176" s="76" t="s">
        <v>364</v>
      </c>
      <c r="F176" s="77">
        <v>852</v>
      </c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59">
        <f t="shared" si="46"/>
        <v>0</v>
      </c>
      <c r="W176" s="78"/>
      <c r="X176" s="78"/>
      <c r="Y176" s="78"/>
      <c r="Z176" s="78"/>
      <c r="AA176" s="78"/>
      <c r="AB176" s="78"/>
      <c r="AC176" s="78"/>
      <c r="AD176" s="59">
        <f t="shared" si="51"/>
        <v>0</v>
      </c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58">
        <f t="shared" si="47"/>
        <v>0</v>
      </c>
      <c r="AV176" s="59">
        <f t="shared" si="48"/>
        <v>0</v>
      </c>
      <c r="AW176" s="19"/>
      <c r="AX176" s="63">
        <f t="shared" si="43"/>
        <v>0</v>
      </c>
      <c r="AY176" s="63">
        <f t="shared" si="44"/>
        <v>0</v>
      </c>
      <c r="AZ176" s="63">
        <f t="shared" si="45"/>
        <v>0</v>
      </c>
      <c r="BA176" s="63">
        <f t="shared" si="49"/>
        <v>0</v>
      </c>
      <c r="BB176" s="64">
        <f t="shared" si="50"/>
        <v>0</v>
      </c>
      <c r="BL176" s="66"/>
    </row>
    <row r="177" spans="1:64" ht="15.95" customHeight="1" x14ac:dyDescent="0.3">
      <c r="A177" s="106">
        <v>291</v>
      </c>
      <c r="B177" s="74"/>
      <c r="C177" s="75" t="s">
        <v>365</v>
      </c>
      <c r="D177" s="75"/>
      <c r="E177" s="76" t="s">
        <v>366</v>
      </c>
      <c r="F177" s="77">
        <v>851</v>
      </c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59">
        <f t="shared" si="46"/>
        <v>0</v>
      </c>
      <c r="W177" s="78"/>
      <c r="X177" s="78"/>
      <c r="Y177" s="78"/>
      <c r="Z177" s="78"/>
      <c r="AA177" s="78"/>
      <c r="AB177" s="78"/>
      <c r="AC177" s="78"/>
      <c r="AD177" s="59">
        <f t="shared" si="51"/>
        <v>0</v>
      </c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58">
        <f t="shared" si="47"/>
        <v>0</v>
      </c>
      <c r="AV177" s="59">
        <f t="shared" si="48"/>
        <v>0</v>
      </c>
      <c r="AW177" s="19"/>
      <c r="AX177" s="63">
        <f t="shared" si="43"/>
        <v>0</v>
      </c>
      <c r="AY177" s="63">
        <f t="shared" si="44"/>
        <v>0</v>
      </c>
      <c r="AZ177" s="63">
        <f t="shared" si="45"/>
        <v>0</v>
      </c>
      <c r="BA177" s="63">
        <f t="shared" si="49"/>
        <v>0</v>
      </c>
      <c r="BB177" s="64">
        <f t="shared" si="50"/>
        <v>0</v>
      </c>
      <c r="BL177" s="66"/>
    </row>
    <row r="178" spans="1:64" ht="30.75" customHeight="1" x14ac:dyDescent="0.3">
      <c r="A178" s="106">
        <v>291</v>
      </c>
      <c r="B178" s="74"/>
      <c r="C178" s="75" t="s">
        <v>367</v>
      </c>
      <c r="D178" s="75"/>
      <c r="E178" s="76" t="s">
        <v>368</v>
      </c>
      <c r="F178" s="77">
        <v>851</v>
      </c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59">
        <f t="shared" si="46"/>
        <v>0</v>
      </c>
      <c r="W178" s="78"/>
      <c r="X178" s="78"/>
      <c r="Y178" s="78"/>
      <c r="Z178" s="78"/>
      <c r="AA178" s="78"/>
      <c r="AB178" s="78"/>
      <c r="AC178" s="78"/>
      <c r="AD178" s="59">
        <f t="shared" si="51"/>
        <v>0</v>
      </c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58">
        <f t="shared" si="47"/>
        <v>0</v>
      </c>
      <c r="AV178" s="59">
        <f t="shared" si="48"/>
        <v>0</v>
      </c>
      <c r="AW178" s="19"/>
      <c r="AX178" s="63">
        <f t="shared" si="43"/>
        <v>0</v>
      </c>
      <c r="AY178" s="63">
        <f t="shared" si="44"/>
        <v>0</v>
      </c>
      <c r="AZ178" s="63">
        <f t="shared" si="45"/>
        <v>0</v>
      </c>
      <c r="BA178" s="63">
        <f t="shared" si="49"/>
        <v>0</v>
      </c>
      <c r="BB178" s="64">
        <f t="shared" si="50"/>
        <v>0</v>
      </c>
      <c r="BL178" s="66"/>
    </row>
    <row r="179" spans="1:64" ht="15.95" customHeight="1" x14ac:dyDescent="0.3">
      <c r="A179" s="106">
        <v>293</v>
      </c>
      <c r="B179" s="74"/>
      <c r="C179" s="75" t="s">
        <v>369</v>
      </c>
      <c r="D179" s="75"/>
      <c r="E179" s="76" t="s">
        <v>370</v>
      </c>
      <c r="F179" s="77">
        <v>853</v>
      </c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59">
        <f t="shared" si="46"/>
        <v>0</v>
      </c>
      <c r="W179" s="78"/>
      <c r="X179" s="78"/>
      <c r="Y179" s="78"/>
      <c r="Z179" s="78"/>
      <c r="AA179" s="78"/>
      <c r="AB179" s="78"/>
      <c r="AC179" s="78"/>
      <c r="AD179" s="59">
        <f t="shared" si="51"/>
        <v>0</v>
      </c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58">
        <f t="shared" si="47"/>
        <v>0</v>
      </c>
      <c r="AV179" s="59">
        <f t="shared" si="48"/>
        <v>0</v>
      </c>
      <c r="AW179" s="19"/>
      <c r="AX179" s="63">
        <f t="shared" si="43"/>
        <v>0</v>
      </c>
      <c r="AY179" s="63">
        <f t="shared" si="44"/>
        <v>0</v>
      </c>
      <c r="AZ179" s="63">
        <f t="shared" si="45"/>
        <v>0</v>
      </c>
      <c r="BA179" s="63">
        <f t="shared" si="49"/>
        <v>0</v>
      </c>
      <c r="BB179" s="64">
        <f t="shared" si="50"/>
        <v>0</v>
      </c>
      <c r="BL179" s="66"/>
    </row>
    <row r="180" spans="1:64" ht="15.95" customHeight="1" x14ac:dyDescent="0.3">
      <c r="A180" s="106">
        <v>291</v>
      </c>
      <c r="B180" s="74"/>
      <c r="C180" s="75" t="s">
        <v>371</v>
      </c>
      <c r="D180" s="75"/>
      <c r="E180" s="76" t="s">
        <v>372</v>
      </c>
      <c r="F180" s="77">
        <v>851</v>
      </c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59">
        <f t="shared" si="46"/>
        <v>0</v>
      </c>
      <c r="W180" s="78"/>
      <c r="X180" s="78"/>
      <c r="Y180" s="78"/>
      <c r="Z180" s="78"/>
      <c r="AA180" s="78"/>
      <c r="AB180" s="78"/>
      <c r="AC180" s="78"/>
      <c r="AD180" s="59">
        <f t="shared" si="51"/>
        <v>0</v>
      </c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58">
        <f t="shared" si="47"/>
        <v>0</v>
      </c>
      <c r="AV180" s="59">
        <f t="shared" si="48"/>
        <v>0</v>
      </c>
      <c r="AW180" s="19"/>
      <c r="AX180" s="63">
        <f t="shared" si="43"/>
        <v>0</v>
      </c>
      <c r="AY180" s="63">
        <f t="shared" si="44"/>
        <v>0</v>
      </c>
      <c r="AZ180" s="63">
        <f t="shared" si="45"/>
        <v>0</v>
      </c>
      <c r="BA180" s="63">
        <f t="shared" si="49"/>
        <v>0</v>
      </c>
      <c r="BB180" s="64">
        <f t="shared" si="50"/>
        <v>0</v>
      </c>
      <c r="BL180" s="66"/>
    </row>
    <row r="181" spans="1:64" ht="15.95" customHeight="1" x14ac:dyDescent="0.3">
      <c r="A181" s="106">
        <v>291</v>
      </c>
      <c r="B181" s="74"/>
      <c r="C181" s="75"/>
      <c r="D181" s="75"/>
      <c r="E181" s="76" t="s">
        <v>373</v>
      </c>
      <c r="F181" s="77">
        <v>852</v>
      </c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59">
        <f t="shared" si="46"/>
        <v>0</v>
      </c>
      <c r="W181" s="78"/>
      <c r="X181" s="78"/>
      <c r="Y181" s="78"/>
      <c r="Z181" s="78"/>
      <c r="AA181" s="78"/>
      <c r="AB181" s="78"/>
      <c r="AC181" s="78"/>
      <c r="AD181" s="59">
        <f t="shared" si="51"/>
        <v>0</v>
      </c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58">
        <f t="shared" si="47"/>
        <v>0</v>
      </c>
      <c r="AV181" s="59">
        <f t="shared" si="48"/>
        <v>0</v>
      </c>
      <c r="AW181" s="19"/>
      <c r="AX181" s="63">
        <f t="shared" si="43"/>
        <v>0</v>
      </c>
      <c r="AY181" s="63">
        <f t="shared" si="44"/>
        <v>0</v>
      </c>
      <c r="AZ181" s="63">
        <f t="shared" si="45"/>
        <v>0</v>
      </c>
      <c r="BA181" s="63">
        <f t="shared" si="49"/>
        <v>0</v>
      </c>
      <c r="BB181" s="64">
        <f t="shared" si="50"/>
        <v>0</v>
      </c>
      <c r="BL181" s="66"/>
    </row>
    <row r="182" spans="1:64" ht="15.95" customHeight="1" x14ac:dyDescent="0.3">
      <c r="A182" s="106">
        <v>296</v>
      </c>
      <c r="B182" s="74"/>
      <c r="C182" s="75"/>
      <c r="D182" s="75"/>
      <c r="E182" s="76" t="s">
        <v>374</v>
      </c>
      <c r="F182" s="77">
        <v>831</v>
      </c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59">
        <f t="shared" si="46"/>
        <v>0</v>
      </c>
      <c r="W182" s="78"/>
      <c r="X182" s="78"/>
      <c r="Y182" s="78"/>
      <c r="Z182" s="78"/>
      <c r="AA182" s="78"/>
      <c r="AB182" s="78"/>
      <c r="AC182" s="78"/>
      <c r="AD182" s="59">
        <f t="shared" si="51"/>
        <v>0</v>
      </c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58">
        <f t="shared" si="47"/>
        <v>0</v>
      </c>
      <c r="AV182" s="59">
        <f t="shared" si="48"/>
        <v>0</v>
      </c>
      <c r="AW182" s="19"/>
      <c r="AX182" s="63">
        <f t="shared" si="43"/>
        <v>0</v>
      </c>
      <c r="AY182" s="63">
        <f t="shared" si="44"/>
        <v>0</v>
      </c>
      <c r="AZ182" s="63">
        <f t="shared" si="45"/>
        <v>0</v>
      </c>
      <c r="BA182" s="63">
        <f t="shared" si="49"/>
        <v>0</v>
      </c>
      <c r="BB182" s="64">
        <f t="shared" si="50"/>
        <v>0</v>
      </c>
      <c r="BL182" s="66"/>
    </row>
    <row r="183" spans="1:64" ht="27" x14ac:dyDescent="0.3">
      <c r="A183" s="106">
        <v>291</v>
      </c>
      <c r="B183" s="74"/>
      <c r="C183" s="75"/>
      <c r="D183" s="75"/>
      <c r="E183" s="76" t="s">
        <v>375</v>
      </c>
      <c r="F183" s="77">
        <v>112</v>
      </c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59">
        <f t="shared" si="46"/>
        <v>0</v>
      </c>
      <c r="W183" s="78"/>
      <c r="X183" s="78"/>
      <c r="Y183" s="78"/>
      <c r="Z183" s="78"/>
      <c r="AA183" s="78"/>
      <c r="AB183" s="78"/>
      <c r="AC183" s="78"/>
      <c r="AD183" s="59">
        <f t="shared" si="51"/>
        <v>0</v>
      </c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58">
        <f t="shared" si="47"/>
        <v>0</v>
      </c>
      <c r="AV183" s="59">
        <f t="shared" si="48"/>
        <v>0</v>
      </c>
      <c r="AW183" s="19"/>
      <c r="AX183" s="63">
        <f t="shared" si="43"/>
        <v>0</v>
      </c>
      <c r="AY183" s="63">
        <f t="shared" si="44"/>
        <v>0</v>
      </c>
      <c r="AZ183" s="63">
        <f t="shared" si="45"/>
        <v>0</v>
      </c>
      <c r="BA183" s="63">
        <f t="shared" si="49"/>
        <v>0</v>
      </c>
      <c r="BB183" s="64">
        <f t="shared" si="50"/>
        <v>0</v>
      </c>
      <c r="BL183" s="66"/>
    </row>
    <row r="184" spans="1:64" ht="15.95" customHeight="1" x14ac:dyDescent="0.3">
      <c r="A184" s="106">
        <v>295</v>
      </c>
      <c r="B184" s="74"/>
      <c r="C184" s="75"/>
      <c r="D184" s="75"/>
      <c r="E184" s="76" t="s">
        <v>376</v>
      </c>
      <c r="F184" s="77">
        <v>853</v>
      </c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59">
        <f t="shared" si="46"/>
        <v>0</v>
      </c>
      <c r="W184" s="78"/>
      <c r="X184" s="78"/>
      <c r="Y184" s="78"/>
      <c r="Z184" s="78"/>
      <c r="AA184" s="78"/>
      <c r="AB184" s="78"/>
      <c r="AC184" s="78"/>
      <c r="AD184" s="59">
        <f t="shared" si="51"/>
        <v>0</v>
      </c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58">
        <f t="shared" si="47"/>
        <v>0</v>
      </c>
      <c r="AV184" s="59">
        <f t="shared" si="48"/>
        <v>0</v>
      </c>
      <c r="AW184" s="19"/>
      <c r="AX184" s="63">
        <f t="shared" si="43"/>
        <v>0</v>
      </c>
      <c r="AY184" s="63">
        <f t="shared" si="44"/>
        <v>0</v>
      </c>
      <c r="AZ184" s="63">
        <f t="shared" si="45"/>
        <v>0</v>
      </c>
      <c r="BA184" s="63">
        <f t="shared" si="49"/>
        <v>0</v>
      </c>
      <c r="BB184" s="64">
        <f t="shared" si="50"/>
        <v>0</v>
      </c>
      <c r="BL184" s="66"/>
    </row>
    <row r="185" spans="1:64" ht="15.95" customHeight="1" x14ac:dyDescent="0.3">
      <c r="A185" s="106">
        <v>295</v>
      </c>
      <c r="B185" s="74"/>
      <c r="C185" s="75"/>
      <c r="D185" s="75"/>
      <c r="E185" s="141" t="s">
        <v>377</v>
      </c>
      <c r="F185" s="77">
        <v>852</v>
      </c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59">
        <f t="shared" si="46"/>
        <v>0</v>
      </c>
      <c r="W185" s="78"/>
      <c r="X185" s="78"/>
      <c r="Y185" s="78"/>
      <c r="Z185" s="78"/>
      <c r="AA185" s="78"/>
      <c r="AB185" s="78"/>
      <c r="AC185" s="78"/>
      <c r="AD185" s="59">
        <f t="shared" si="51"/>
        <v>0</v>
      </c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58">
        <f t="shared" si="47"/>
        <v>0</v>
      </c>
      <c r="AV185" s="59">
        <f t="shared" si="48"/>
        <v>0</v>
      </c>
      <c r="AW185" s="19"/>
      <c r="AX185" s="63">
        <f t="shared" si="43"/>
        <v>0</v>
      </c>
      <c r="AY185" s="63">
        <f t="shared" si="44"/>
        <v>0</v>
      </c>
      <c r="AZ185" s="63">
        <f t="shared" si="45"/>
        <v>0</v>
      </c>
      <c r="BA185" s="63">
        <f t="shared" si="49"/>
        <v>0</v>
      </c>
      <c r="BB185" s="64">
        <f t="shared" si="50"/>
        <v>0</v>
      </c>
      <c r="BL185" s="66"/>
    </row>
    <row r="186" spans="1:64" ht="15.95" customHeight="1" x14ac:dyDescent="0.3">
      <c r="A186" s="106">
        <v>297</v>
      </c>
      <c r="B186" s="74"/>
      <c r="C186" s="75"/>
      <c r="D186" s="75"/>
      <c r="E186" s="141" t="s">
        <v>378</v>
      </c>
      <c r="F186" s="77">
        <v>831</v>
      </c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59">
        <f t="shared" si="46"/>
        <v>0</v>
      </c>
      <c r="W186" s="78"/>
      <c r="X186" s="78"/>
      <c r="Y186" s="78"/>
      <c r="Z186" s="78"/>
      <c r="AA186" s="78"/>
      <c r="AB186" s="78"/>
      <c r="AC186" s="78"/>
      <c r="AD186" s="59">
        <f t="shared" si="51"/>
        <v>0</v>
      </c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58">
        <f t="shared" si="47"/>
        <v>0</v>
      </c>
      <c r="AV186" s="59">
        <f t="shared" si="48"/>
        <v>0</v>
      </c>
      <c r="AW186" s="19"/>
      <c r="AX186" s="63">
        <f t="shared" si="43"/>
        <v>0</v>
      </c>
      <c r="AY186" s="63">
        <f t="shared" si="44"/>
        <v>0</v>
      </c>
      <c r="AZ186" s="63">
        <f t="shared" si="45"/>
        <v>0</v>
      </c>
      <c r="BA186" s="63">
        <f t="shared" si="49"/>
        <v>0</v>
      </c>
      <c r="BB186" s="64">
        <f t="shared" si="50"/>
        <v>0</v>
      </c>
      <c r="BL186" s="66"/>
    </row>
    <row r="187" spans="1:64" ht="39" customHeight="1" x14ac:dyDescent="0.3">
      <c r="A187" s="106">
        <v>296</v>
      </c>
      <c r="B187" s="74"/>
      <c r="C187" s="75"/>
      <c r="D187" s="75"/>
      <c r="E187" s="163" t="s">
        <v>379</v>
      </c>
      <c r="F187" s="77">
        <v>853</v>
      </c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59">
        <f t="shared" si="46"/>
        <v>0</v>
      </c>
      <c r="W187" s="78"/>
      <c r="X187" s="78"/>
      <c r="Y187" s="78"/>
      <c r="Z187" s="78"/>
      <c r="AA187" s="78"/>
      <c r="AB187" s="78"/>
      <c r="AC187" s="78"/>
      <c r="AD187" s="59">
        <f t="shared" si="51"/>
        <v>0</v>
      </c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58">
        <f t="shared" si="47"/>
        <v>0</v>
      </c>
      <c r="AV187" s="59">
        <f t="shared" si="48"/>
        <v>0</v>
      </c>
      <c r="AW187" s="19"/>
      <c r="AX187" s="63">
        <f t="shared" si="43"/>
        <v>0</v>
      </c>
      <c r="AY187" s="63">
        <f t="shared" si="44"/>
        <v>0</v>
      </c>
      <c r="AZ187" s="63">
        <f t="shared" si="45"/>
        <v>0</v>
      </c>
      <c r="BA187" s="63">
        <f t="shared" si="49"/>
        <v>0</v>
      </c>
      <c r="BB187" s="64">
        <f t="shared" si="50"/>
        <v>0</v>
      </c>
      <c r="BL187" s="66"/>
    </row>
    <row r="188" spans="1:64" s="65" customFormat="1" ht="15.95" customHeight="1" x14ac:dyDescent="0.3">
      <c r="A188" s="54">
        <v>300</v>
      </c>
      <c r="B188" s="54"/>
      <c r="C188" s="54"/>
      <c r="D188" s="54"/>
      <c r="E188" s="164" t="s">
        <v>380</v>
      </c>
      <c r="F188" s="165"/>
      <c r="G188" s="58">
        <f>G189+G233</f>
        <v>124453.6</v>
      </c>
      <c r="H188" s="58">
        <f>H189+H233</f>
        <v>0</v>
      </c>
      <c r="I188" s="58">
        <f>I189+I233</f>
        <v>0</v>
      </c>
      <c r="J188" s="58">
        <f t="shared" ref="J188:U188" si="58">J189+J233</f>
        <v>0</v>
      </c>
      <c r="K188" s="58">
        <f t="shared" si="58"/>
        <v>5792105.6799999997</v>
      </c>
      <c r="L188" s="58">
        <f t="shared" si="58"/>
        <v>0</v>
      </c>
      <c r="M188" s="58">
        <f t="shared" si="58"/>
        <v>0</v>
      </c>
      <c r="N188" s="58">
        <f t="shared" si="58"/>
        <v>0</v>
      </c>
      <c r="O188" s="58">
        <f t="shared" si="58"/>
        <v>0</v>
      </c>
      <c r="P188" s="58">
        <f t="shared" si="58"/>
        <v>0</v>
      </c>
      <c r="Q188" s="58">
        <f t="shared" si="58"/>
        <v>0</v>
      </c>
      <c r="R188" s="58">
        <f t="shared" si="58"/>
        <v>0</v>
      </c>
      <c r="S188" s="58">
        <f t="shared" si="58"/>
        <v>0</v>
      </c>
      <c r="T188" s="58">
        <f t="shared" si="58"/>
        <v>0</v>
      </c>
      <c r="U188" s="58">
        <f t="shared" si="58"/>
        <v>0</v>
      </c>
      <c r="V188" s="59">
        <f t="shared" si="46"/>
        <v>5916559.2799999993</v>
      </c>
      <c r="W188" s="58">
        <f t="shared" ref="W188:AC188" si="59">W189+W233</f>
        <v>222745.26</v>
      </c>
      <c r="X188" s="58">
        <f t="shared" si="59"/>
        <v>2640</v>
      </c>
      <c r="Y188" s="58">
        <f>Y189+Y233</f>
        <v>125674.78</v>
      </c>
      <c r="Z188" s="58">
        <f t="shared" si="59"/>
        <v>0</v>
      </c>
      <c r="AA188" s="58">
        <f t="shared" si="59"/>
        <v>0</v>
      </c>
      <c r="AB188" s="58">
        <f t="shared" si="59"/>
        <v>0</v>
      </c>
      <c r="AC188" s="58">
        <f t="shared" si="59"/>
        <v>0</v>
      </c>
      <c r="AD188" s="59">
        <f t="shared" si="51"/>
        <v>351060.04000000004</v>
      </c>
      <c r="AE188" s="58">
        <f t="shared" ref="AE188:AT188" si="60">AE189+AE233</f>
        <v>115974.51999999999</v>
      </c>
      <c r="AF188" s="58">
        <f t="shared" si="60"/>
        <v>46755.68</v>
      </c>
      <c r="AG188" s="58">
        <f t="shared" si="60"/>
        <v>3471815.01</v>
      </c>
      <c r="AH188" s="58">
        <f t="shared" si="60"/>
        <v>569878.82999999996</v>
      </c>
      <c r="AI188" s="58">
        <f t="shared" si="60"/>
        <v>0</v>
      </c>
      <c r="AJ188" s="58">
        <f t="shared" si="60"/>
        <v>0</v>
      </c>
      <c r="AK188" s="58">
        <f t="shared" si="60"/>
        <v>0</v>
      </c>
      <c r="AL188" s="58">
        <f t="shared" si="60"/>
        <v>0</v>
      </c>
      <c r="AM188" s="58">
        <f t="shared" si="60"/>
        <v>0</v>
      </c>
      <c r="AN188" s="58">
        <f t="shared" si="60"/>
        <v>0</v>
      </c>
      <c r="AO188" s="58">
        <f t="shared" si="60"/>
        <v>0</v>
      </c>
      <c r="AP188" s="58">
        <f t="shared" si="60"/>
        <v>0</v>
      </c>
      <c r="AQ188" s="58">
        <f t="shared" si="60"/>
        <v>0</v>
      </c>
      <c r="AR188" s="58">
        <f t="shared" si="60"/>
        <v>0</v>
      </c>
      <c r="AS188" s="58">
        <f t="shared" si="60"/>
        <v>0</v>
      </c>
      <c r="AT188" s="58">
        <f t="shared" si="60"/>
        <v>0</v>
      </c>
      <c r="AU188" s="58">
        <f t="shared" si="47"/>
        <v>4204424.04</v>
      </c>
      <c r="AV188" s="59">
        <f t="shared" si="48"/>
        <v>10472043.359999999</v>
      </c>
      <c r="AW188" s="62"/>
      <c r="AX188" s="63">
        <f t="shared" si="43"/>
        <v>6267619.3199999994</v>
      </c>
      <c r="AY188" s="63">
        <f t="shared" si="44"/>
        <v>0</v>
      </c>
      <c r="AZ188" s="63">
        <f t="shared" si="45"/>
        <v>0</v>
      </c>
      <c r="BA188" s="63">
        <f t="shared" si="49"/>
        <v>0</v>
      </c>
      <c r="BB188" s="64">
        <f t="shared" si="50"/>
        <v>6267619.3199999994</v>
      </c>
      <c r="BL188" s="66"/>
    </row>
    <row r="189" spans="1:64" s="65" customFormat="1" ht="15.95" customHeight="1" x14ac:dyDescent="0.3">
      <c r="A189" s="166">
        <v>310</v>
      </c>
      <c r="B189" s="167">
        <v>13</v>
      </c>
      <c r="C189" s="167"/>
      <c r="D189" s="167"/>
      <c r="E189" s="168" t="s">
        <v>381</v>
      </c>
      <c r="F189" s="169"/>
      <c r="G189" s="170">
        <f>SUM(G190:G232)</f>
        <v>48500</v>
      </c>
      <c r="H189" s="170">
        <f>SUM(H190:H232)</f>
        <v>0</v>
      </c>
      <c r="I189" s="170">
        <f t="shared" ref="I189:U189" si="61">SUM(I190:I232)</f>
        <v>0</v>
      </c>
      <c r="J189" s="170">
        <f t="shared" si="61"/>
        <v>0</v>
      </c>
      <c r="K189" s="170">
        <f t="shared" si="61"/>
        <v>0</v>
      </c>
      <c r="L189" s="170">
        <f t="shared" si="61"/>
        <v>0</v>
      </c>
      <c r="M189" s="170">
        <f t="shared" si="61"/>
        <v>0</v>
      </c>
      <c r="N189" s="170">
        <f t="shared" si="61"/>
        <v>0</v>
      </c>
      <c r="O189" s="170">
        <f t="shared" si="61"/>
        <v>0</v>
      </c>
      <c r="P189" s="170">
        <f t="shared" si="61"/>
        <v>0</v>
      </c>
      <c r="Q189" s="170">
        <f t="shared" si="61"/>
        <v>0</v>
      </c>
      <c r="R189" s="170">
        <f t="shared" si="61"/>
        <v>0</v>
      </c>
      <c r="S189" s="170">
        <f t="shared" si="61"/>
        <v>0</v>
      </c>
      <c r="T189" s="170">
        <f t="shared" si="61"/>
        <v>0</v>
      </c>
      <c r="U189" s="170">
        <f t="shared" si="61"/>
        <v>0</v>
      </c>
      <c r="V189" s="59">
        <f t="shared" si="46"/>
        <v>48500</v>
      </c>
      <c r="W189" s="170">
        <f>SUM(W190:W232)</f>
        <v>66000</v>
      </c>
      <c r="X189" s="170">
        <f t="shared" ref="X189" si="62">SUM(X190:X232)</f>
        <v>0</v>
      </c>
      <c r="Y189" s="170">
        <f>SUM(Y190:Y232)</f>
        <v>0</v>
      </c>
      <c r="Z189" s="170">
        <f t="shared" ref="Z189:AC189" si="63">SUM(Z190:Z232)</f>
        <v>0</v>
      </c>
      <c r="AA189" s="170">
        <f t="shared" si="63"/>
        <v>0</v>
      </c>
      <c r="AB189" s="170">
        <f t="shared" si="63"/>
        <v>0</v>
      </c>
      <c r="AC189" s="170">
        <f t="shared" si="63"/>
        <v>0</v>
      </c>
      <c r="AD189" s="59">
        <f t="shared" si="51"/>
        <v>66000</v>
      </c>
      <c r="AE189" s="170">
        <f>SUM(AE190:AE232)</f>
        <v>52389.13</v>
      </c>
      <c r="AF189" s="170">
        <f t="shared" ref="AF189:AT189" si="64">SUM(AF190:AF232)</f>
        <v>0</v>
      </c>
      <c r="AG189" s="170">
        <f t="shared" si="64"/>
        <v>0</v>
      </c>
      <c r="AH189" s="170">
        <f t="shared" si="64"/>
        <v>0</v>
      </c>
      <c r="AI189" s="170">
        <f t="shared" si="64"/>
        <v>0</v>
      </c>
      <c r="AJ189" s="170">
        <f t="shared" si="64"/>
        <v>0</v>
      </c>
      <c r="AK189" s="170">
        <f t="shared" si="64"/>
        <v>0</v>
      </c>
      <c r="AL189" s="170">
        <f t="shared" si="64"/>
        <v>0</v>
      </c>
      <c r="AM189" s="170">
        <f t="shared" si="64"/>
        <v>0</v>
      </c>
      <c r="AN189" s="170">
        <f t="shared" si="64"/>
        <v>0</v>
      </c>
      <c r="AO189" s="170">
        <f t="shared" si="64"/>
        <v>0</v>
      </c>
      <c r="AP189" s="170">
        <f t="shared" si="64"/>
        <v>0</v>
      </c>
      <c r="AQ189" s="170">
        <f t="shared" si="64"/>
        <v>0</v>
      </c>
      <c r="AR189" s="170">
        <f t="shared" si="64"/>
        <v>0</v>
      </c>
      <c r="AS189" s="170">
        <f t="shared" si="64"/>
        <v>0</v>
      </c>
      <c r="AT189" s="170">
        <f t="shared" si="64"/>
        <v>0</v>
      </c>
      <c r="AU189" s="58">
        <f t="shared" si="47"/>
        <v>52389.13</v>
      </c>
      <c r="AV189" s="59">
        <f t="shared" si="48"/>
        <v>166889.13</v>
      </c>
      <c r="AW189" s="62"/>
      <c r="AX189" s="63">
        <f t="shared" si="43"/>
        <v>114500</v>
      </c>
      <c r="AY189" s="63">
        <f t="shared" si="44"/>
        <v>0</v>
      </c>
      <c r="AZ189" s="63">
        <f t="shared" si="45"/>
        <v>0</v>
      </c>
      <c r="BA189" s="63">
        <f t="shared" si="49"/>
        <v>0</v>
      </c>
      <c r="BB189" s="64">
        <f t="shared" si="50"/>
        <v>114500</v>
      </c>
      <c r="BL189" s="66"/>
    </row>
    <row r="190" spans="1:64" ht="39.75" x14ac:dyDescent="0.3">
      <c r="A190" s="171"/>
      <c r="B190" s="74"/>
      <c r="C190" s="75" t="s">
        <v>382</v>
      </c>
      <c r="D190" s="75"/>
      <c r="E190" s="76" t="s">
        <v>383</v>
      </c>
      <c r="F190" s="77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59">
        <f t="shared" si="46"/>
        <v>0</v>
      </c>
      <c r="W190" s="78"/>
      <c r="X190" s="78"/>
      <c r="Y190" s="78"/>
      <c r="Z190" s="78"/>
      <c r="AA190" s="78"/>
      <c r="AB190" s="78"/>
      <c r="AC190" s="78"/>
      <c r="AD190" s="59">
        <f t="shared" si="51"/>
        <v>0</v>
      </c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58">
        <f t="shared" si="47"/>
        <v>0</v>
      </c>
      <c r="AV190" s="59">
        <f t="shared" si="48"/>
        <v>0</v>
      </c>
      <c r="AW190" s="19"/>
      <c r="AX190" s="63">
        <f t="shared" si="43"/>
        <v>0</v>
      </c>
      <c r="AY190" s="63">
        <f t="shared" si="44"/>
        <v>0</v>
      </c>
      <c r="AZ190" s="63">
        <f t="shared" si="45"/>
        <v>0</v>
      </c>
      <c r="BA190" s="63">
        <f t="shared" si="49"/>
        <v>0</v>
      </c>
      <c r="BB190" s="64">
        <f t="shared" si="50"/>
        <v>0</v>
      </c>
      <c r="BL190" s="66"/>
    </row>
    <row r="191" spans="1:64" ht="15.95" customHeight="1" x14ac:dyDescent="0.3">
      <c r="A191" s="171"/>
      <c r="B191" s="74"/>
      <c r="C191" s="75" t="s">
        <v>384</v>
      </c>
      <c r="D191" s="75"/>
      <c r="E191" s="172" t="s">
        <v>385</v>
      </c>
      <c r="F191" s="117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59">
        <f t="shared" si="46"/>
        <v>0</v>
      </c>
      <c r="W191" s="78"/>
      <c r="X191" s="78"/>
      <c r="Y191" s="78"/>
      <c r="Z191" s="78"/>
      <c r="AA191" s="78"/>
      <c r="AB191" s="78"/>
      <c r="AC191" s="78"/>
      <c r="AD191" s="59">
        <f t="shared" si="51"/>
        <v>0</v>
      </c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58">
        <f t="shared" si="47"/>
        <v>0</v>
      </c>
      <c r="AV191" s="59">
        <f t="shared" si="48"/>
        <v>0</v>
      </c>
      <c r="AW191" s="19"/>
      <c r="AX191" s="63">
        <f t="shared" si="43"/>
        <v>0</v>
      </c>
      <c r="AY191" s="63">
        <f t="shared" si="44"/>
        <v>0</v>
      </c>
      <c r="AZ191" s="63">
        <f t="shared" si="45"/>
        <v>0</v>
      </c>
      <c r="BA191" s="63">
        <f t="shared" si="49"/>
        <v>0</v>
      </c>
      <c r="BB191" s="64">
        <f t="shared" si="50"/>
        <v>0</v>
      </c>
      <c r="BL191" s="66"/>
    </row>
    <row r="192" spans="1:64" ht="15.95" customHeight="1" x14ac:dyDescent="0.3">
      <c r="A192" s="171"/>
      <c r="B192" s="74"/>
      <c r="C192" s="75" t="s">
        <v>386</v>
      </c>
      <c r="D192" s="75"/>
      <c r="E192" s="173" t="s">
        <v>387</v>
      </c>
      <c r="F192" s="77"/>
      <c r="G192" s="78">
        <v>29000</v>
      </c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59">
        <f t="shared" si="46"/>
        <v>29000</v>
      </c>
      <c r="W192" s="78"/>
      <c r="X192" s="78"/>
      <c r="Y192" s="78"/>
      <c r="Z192" s="78"/>
      <c r="AA192" s="78"/>
      <c r="AB192" s="78"/>
      <c r="AC192" s="78"/>
      <c r="AD192" s="59">
        <f t="shared" si="51"/>
        <v>0</v>
      </c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58">
        <f t="shared" si="47"/>
        <v>0</v>
      </c>
      <c r="AV192" s="59">
        <f t="shared" si="48"/>
        <v>29000</v>
      </c>
      <c r="AW192" s="19"/>
      <c r="AX192" s="63">
        <f t="shared" si="43"/>
        <v>29000</v>
      </c>
      <c r="AY192" s="63">
        <f t="shared" si="44"/>
        <v>0</v>
      </c>
      <c r="AZ192" s="63">
        <f t="shared" si="45"/>
        <v>0</v>
      </c>
      <c r="BA192" s="63">
        <f t="shared" si="49"/>
        <v>0</v>
      </c>
      <c r="BB192" s="64">
        <f t="shared" si="50"/>
        <v>29000</v>
      </c>
      <c r="BL192" s="66"/>
    </row>
    <row r="193" spans="1:64" ht="15.95" customHeight="1" x14ac:dyDescent="0.3">
      <c r="A193" s="171"/>
      <c r="B193" s="74"/>
      <c r="C193" s="75" t="s">
        <v>388</v>
      </c>
      <c r="D193" s="75"/>
      <c r="E193" s="173" t="s">
        <v>389</v>
      </c>
      <c r="F193" s="108"/>
      <c r="G193" s="78">
        <v>0</v>
      </c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59">
        <f t="shared" si="46"/>
        <v>0</v>
      </c>
      <c r="W193" s="78"/>
      <c r="X193" s="78"/>
      <c r="Y193" s="78"/>
      <c r="Z193" s="78"/>
      <c r="AA193" s="78"/>
      <c r="AB193" s="78"/>
      <c r="AC193" s="78"/>
      <c r="AD193" s="59">
        <f t="shared" si="51"/>
        <v>0</v>
      </c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58">
        <f t="shared" si="47"/>
        <v>0</v>
      </c>
      <c r="AV193" s="59">
        <f t="shared" si="48"/>
        <v>0</v>
      </c>
      <c r="AW193" s="19"/>
      <c r="AX193" s="63">
        <f t="shared" si="43"/>
        <v>0</v>
      </c>
      <c r="AY193" s="63">
        <f t="shared" si="44"/>
        <v>0</v>
      </c>
      <c r="AZ193" s="63">
        <f t="shared" si="45"/>
        <v>0</v>
      </c>
      <c r="BA193" s="63">
        <f t="shared" si="49"/>
        <v>0</v>
      </c>
      <c r="BB193" s="64">
        <f t="shared" si="50"/>
        <v>0</v>
      </c>
      <c r="BL193" s="66"/>
    </row>
    <row r="194" spans="1:64" ht="15.95" customHeight="1" x14ac:dyDescent="0.3">
      <c r="A194" s="171"/>
      <c r="B194" s="74"/>
      <c r="C194" s="75" t="s">
        <v>390</v>
      </c>
      <c r="D194" s="75"/>
      <c r="E194" s="89" t="s">
        <v>391</v>
      </c>
      <c r="F194" s="10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59">
        <f t="shared" si="46"/>
        <v>0</v>
      </c>
      <c r="W194" s="78">
        <v>25000</v>
      </c>
      <c r="X194" s="78"/>
      <c r="Y194" s="78"/>
      <c r="Z194" s="78"/>
      <c r="AA194" s="78"/>
      <c r="AB194" s="78"/>
      <c r="AC194" s="78"/>
      <c r="AD194" s="59">
        <f t="shared" si="51"/>
        <v>25000</v>
      </c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58">
        <f t="shared" si="47"/>
        <v>0</v>
      </c>
      <c r="AV194" s="59">
        <f t="shared" si="48"/>
        <v>25000</v>
      </c>
      <c r="AW194" s="19"/>
      <c r="AX194" s="63">
        <f t="shared" si="43"/>
        <v>25000</v>
      </c>
      <c r="AY194" s="63">
        <f t="shared" si="44"/>
        <v>0</v>
      </c>
      <c r="AZ194" s="63">
        <f t="shared" si="45"/>
        <v>0</v>
      </c>
      <c r="BA194" s="63">
        <f t="shared" si="49"/>
        <v>0</v>
      </c>
      <c r="BB194" s="64">
        <f t="shared" si="50"/>
        <v>25000</v>
      </c>
      <c r="BL194" s="66"/>
    </row>
    <row r="195" spans="1:64" ht="15.95" customHeight="1" x14ac:dyDescent="0.3">
      <c r="A195" s="171"/>
      <c r="B195" s="74"/>
      <c r="C195" s="75" t="s">
        <v>392</v>
      </c>
      <c r="D195" s="75"/>
      <c r="E195" s="107" t="s">
        <v>393</v>
      </c>
      <c r="F195" s="10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59">
        <f t="shared" si="46"/>
        <v>0</v>
      </c>
      <c r="W195" s="78"/>
      <c r="X195" s="78"/>
      <c r="Y195" s="78"/>
      <c r="Z195" s="78"/>
      <c r="AA195" s="78"/>
      <c r="AB195" s="78"/>
      <c r="AC195" s="78"/>
      <c r="AD195" s="59">
        <f t="shared" si="51"/>
        <v>0</v>
      </c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58">
        <f t="shared" si="47"/>
        <v>0</v>
      </c>
      <c r="AV195" s="59">
        <f t="shared" si="48"/>
        <v>0</v>
      </c>
      <c r="AW195" s="19"/>
      <c r="AX195" s="63">
        <f t="shared" si="43"/>
        <v>0</v>
      </c>
      <c r="AY195" s="63">
        <f t="shared" si="44"/>
        <v>0</v>
      </c>
      <c r="AZ195" s="63">
        <f t="shared" si="45"/>
        <v>0</v>
      </c>
      <c r="BA195" s="63">
        <f t="shared" si="49"/>
        <v>0</v>
      </c>
      <c r="BB195" s="64">
        <f t="shared" si="50"/>
        <v>0</v>
      </c>
      <c r="BL195" s="66"/>
    </row>
    <row r="196" spans="1:64" ht="15.95" customHeight="1" x14ac:dyDescent="0.3">
      <c r="A196" s="171"/>
      <c r="B196" s="74"/>
      <c r="C196" s="75" t="s">
        <v>394</v>
      </c>
      <c r="D196" s="75"/>
      <c r="E196" s="107" t="s">
        <v>395</v>
      </c>
      <c r="F196" s="10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59">
        <f t="shared" si="46"/>
        <v>0</v>
      </c>
      <c r="W196" s="78"/>
      <c r="X196" s="78"/>
      <c r="Y196" s="78"/>
      <c r="Z196" s="78"/>
      <c r="AA196" s="78"/>
      <c r="AB196" s="78"/>
      <c r="AC196" s="78"/>
      <c r="AD196" s="59">
        <f t="shared" si="51"/>
        <v>0</v>
      </c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58">
        <f t="shared" si="47"/>
        <v>0</v>
      </c>
      <c r="AV196" s="59">
        <f t="shared" si="48"/>
        <v>0</v>
      </c>
      <c r="AW196" s="19"/>
      <c r="AX196" s="63">
        <f t="shared" si="43"/>
        <v>0</v>
      </c>
      <c r="AY196" s="63">
        <f t="shared" si="44"/>
        <v>0</v>
      </c>
      <c r="AZ196" s="63">
        <f t="shared" si="45"/>
        <v>0</v>
      </c>
      <c r="BA196" s="63">
        <f t="shared" si="49"/>
        <v>0</v>
      </c>
      <c r="BB196" s="64">
        <f t="shared" si="50"/>
        <v>0</v>
      </c>
      <c r="BL196" s="66"/>
    </row>
    <row r="197" spans="1:64" ht="15.95" customHeight="1" x14ac:dyDescent="0.3">
      <c r="A197" s="171"/>
      <c r="B197" s="74"/>
      <c r="C197" s="75" t="s">
        <v>396</v>
      </c>
      <c r="D197" s="75"/>
      <c r="E197" s="107" t="s">
        <v>397</v>
      </c>
      <c r="F197" s="10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59">
        <f t="shared" si="46"/>
        <v>0</v>
      </c>
      <c r="W197" s="78"/>
      <c r="X197" s="78"/>
      <c r="Y197" s="78"/>
      <c r="Z197" s="78"/>
      <c r="AA197" s="78"/>
      <c r="AB197" s="78"/>
      <c r="AC197" s="78"/>
      <c r="AD197" s="59">
        <f t="shared" si="51"/>
        <v>0</v>
      </c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58">
        <f t="shared" si="47"/>
        <v>0</v>
      </c>
      <c r="AV197" s="59">
        <f t="shared" si="48"/>
        <v>0</v>
      </c>
      <c r="AW197" s="19"/>
      <c r="AX197" s="63">
        <f t="shared" si="43"/>
        <v>0</v>
      </c>
      <c r="AY197" s="63">
        <f t="shared" si="44"/>
        <v>0</v>
      </c>
      <c r="AZ197" s="63">
        <f t="shared" si="45"/>
        <v>0</v>
      </c>
      <c r="BA197" s="63">
        <f t="shared" si="49"/>
        <v>0</v>
      </c>
      <c r="BB197" s="64">
        <f t="shared" si="50"/>
        <v>0</v>
      </c>
      <c r="BL197" s="66"/>
    </row>
    <row r="198" spans="1:64" ht="15.95" customHeight="1" x14ac:dyDescent="0.3">
      <c r="A198" s="171"/>
      <c r="B198" s="74"/>
      <c r="C198" s="75" t="s">
        <v>398</v>
      </c>
      <c r="D198" s="75"/>
      <c r="E198" s="107" t="s">
        <v>399</v>
      </c>
      <c r="F198" s="10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59">
        <f t="shared" si="46"/>
        <v>0</v>
      </c>
      <c r="W198" s="78"/>
      <c r="X198" s="78"/>
      <c r="Y198" s="78"/>
      <c r="Z198" s="78"/>
      <c r="AA198" s="78"/>
      <c r="AB198" s="78"/>
      <c r="AC198" s="78"/>
      <c r="AD198" s="59">
        <f t="shared" si="51"/>
        <v>0</v>
      </c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58">
        <f t="shared" si="47"/>
        <v>0</v>
      </c>
      <c r="AV198" s="59">
        <f t="shared" si="48"/>
        <v>0</v>
      </c>
      <c r="AW198" s="19"/>
      <c r="AX198" s="63">
        <f t="shared" si="43"/>
        <v>0</v>
      </c>
      <c r="AY198" s="63">
        <f t="shared" si="44"/>
        <v>0</v>
      </c>
      <c r="AZ198" s="63">
        <f t="shared" si="45"/>
        <v>0</v>
      </c>
      <c r="BA198" s="63">
        <f t="shared" si="49"/>
        <v>0</v>
      </c>
      <c r="BB198" s="64">
        <f t="shared" si="50"/>
        <v>0</v>
      </c>
      <c r="BL198" s="66"/>
    </row>
    <row r="199" spans="1:64" ht="15.95" customHeight="1" x14ac:dyDescent="0.3">
      <c r="A199" s="171"/>
      <c r="B199" s="74"/>
      <c r="C199" s="75" t="s">
        <v>400</v>
      </c>
      <c r="D199" s="75"/>
      <c r="E199" s="129" t="s">
        <v>401</v>
      </c>
      <c r="F199" s="10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59">
        <f t="shared" si="46"/>
        <v>0</v>
      </c>
      <c r="W199" s="78"/>
      <c r="X199" s="78"/>
      <c r="Y199" s="78"/>
      <c r="Z199" s="78"/>
      <c r="AA199" s="78"/>
      <c r="AB199" s="78"/>
      <c r="AC199" s="78"/>
      <c r="AD199" s="59">
        <f t="shared" si="51"/>
        <v>0</v>
      </c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58">
        <f t="shared" si="47"/>
        <v>0</v>
      </c>
      <c r="AV199" s="59">
        <f t="shared" si="48"/>
        <v>0</v>
      </c>
      <c r="AW199" s="19"/>
      <c r="AX199" s="63">
        <f t="shared" si="43"/>
        <v>0</v>
      </c>
      <c r="AY199" s="63">
        <f t="shared" si="44"/>
        <v>0</v>
      </c>
      <c r="AZ199" s="63">
        <f t="shared" si="45"/>
        <v>0</v>
      </c>
      <c r="BA199" s="63">
        <f t="shared" si="49"/>
        <v>0</v>
      </c>
      <c r="BB199" s="64">
        <f t="shared" si="50"/>
        <v>0</v>
      </c>
      <c r="BL199" s="66"/>
    </row>
    <row r="200" spans="1:64" ht="15.95" customHeight="1" x14ac:dyDescent="0.3">
      <c r="A200" s="171"/>
      <c r="B200" s="74"/>
      <c r="C200" s="75" t="s">
        <v>402</v>
      </c>
      <c r="D200" s="75"/>
      <c r="E200" s="107" t="s">
        <v>403</v>
      </c>
      <c r="F200" s="10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59">
        <f t="shared" si="46"/>
        <v>0</v>
      </c>
      <c r="W200" s="78"/>
      <c r="X200" s="78"/>
      <c r="Y200" s="78"/>
      <c r="Z200" s="78"/>
      <c r="AA200" s="78"/>
      <c r="AB200" s="78"/>
      <c r="AC200" s="78"/>
      <c r="AD200" s="59">
        <f t="shared" si="51"/>
        <v>0</v>
      </c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58">
        <f t="shared" si="47"/>
        <v>0</v>
      </c>
      <c r="AV200" s="59">
        <f t="shared" si="48"/>
        <v>0</v>
      </c>
      <c r="AW200" s="19"/>
      <c r="AX200" s="63">
        <f t="shared" ref="AX200:AX263" si="65">G200+H200+I200+J200+K200+P200+Q200+W200+X200+Y200+AB200+AC200</f>
        <v>0</v>
      </c>
      <c r="AY200" s="63">
        <f t="shared" ref="AY200:AY263" si="66">L200+R200+T200+Z200+AA200+O200</f>
        <v>0</v>
      </c>
      <c r="AZ200" s="63">
        <f t="shared" ref="AZ200:AZ263" si="67">M200+S200+U200+N200+AB200</f>
        <v>0</v>
      </c>
      <c r="BA200" s="63">
        <f t="shared" si="49"/>
        <v>0</v>
      </c>
      <c r="BB200" s="64">
        <f t="shared" si="50"/>
        <v>0</v>
      </c>
      <c r="BL200" s="66"/>
    </row>
    <row r="201" spans="1:64" ht="15.95" customHeight="1" x14ac:dyDescent="0.3">
      <c r="A201" s="171"/>
      <c r="B201" s="74"/>
      <c r="C201" s="75" t="s">
        <v>404</v>
      </c>
      <c r="D201" s="75"/>
      <c r="E201" s="107" t="s">
        <v>405</v>
      </c>
      <c r="F201" s="10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59">
        <f t="shared" ref="V201:V264" si="68">SUM(G201:U201)</f>
        <v>0</v>
      </c>
      <c r="W201" s="78"/>
      <c r="X201" s="78"/>
      <c r="Y201" s="78"/>
      <c r="Z201" s="78"/>
      <c r="AA201" s="78"/>
      <c r="AB201" s="78"/>
      <c r="AC201" s="78"/>
      <c r="AD201" s="59">
        <f t="shared" si="51"/>
        <v>0</v>
      </c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58">
        <f t="shared" ref="AU201:AU265" si="69">AE201+AF201+AG201+AH201+AI201+AJ201+AK201+AL201+AM201+AN201+AO201+AP201+AQ201+AR201+AS201+AT201</f>
        <v>0</v>
      </c>
      <c r="AV201" s="59">
        <f t="shared" ref="AV201:AV264" si="70">V201+AD201+AU201</f>
        <v>0</v>
      </c>
      <c r="AW201" s="19"/>
      <c r="AX201" s="63">
        <f t="shared" si="65"/>
        <v>0</v>
      </c>
      <c r="AY201" s="63">
        <f t="shared" si="66"/>
        <v>0</v>
      </c>
      <c r="AZ201" s="63">
        <f t="shared" si="67"/>
        <v>0</v>
      </c>
      <c r="BA201" s="63">
        <f t="shared" si="49"/>
        <v>0</v>
      </c>
      <c r="BB201" s="64">
        <f t="shared" ref="BB201:BB264" si="71">AX201+BA201</f>
        <v>0</v>
      </c>
      <c r="BL201" s="66"/>
    </row>
    <row r="202" spans="1:64" ht="15.95" customHeight="1" x14ac:dyDescent="0.3">
      <c r="A202" s="171"/>
      <c r="B202" s="74"/>
      <c r="C202" s="75" t="s">
        <v>406</v>
      </c>
      <c r="D202" s="75"/>
      <c r="E202" s="173" t="s">
        <v>407</v>
      </c>
      <c r="F202" s="108"/>
      <c r="G202" s="78">
        <v>19500</v>
      </c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59">
        <f t="shared" si="68"/>
        <v>19500</v>
      </c>
      <c r="W202" s="78"/>
      <c r="X202" s="78"/>
      <c r="Y202" s="78"/>
      <c r="Z202" s="78"/>
      <c r="AA202" s="78"/>
      <c r="AB202" s="78"/>
      <c r="AC202" s="78"/>
      <c r="AD202" s="59">
        <f t="shared" ref="AD202:AD265" si="72">SUM(W202:AC202)</f>
        <v>0</v>
      </c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58">
        <f t="shared" si="69"/>
        <v>0</v>
      </c>
      <c r="AV202" s="59">
        <f t="shared" si="70"/>
        <v>19500</v>
      </c>
      <c r="AW202" s="19"/>
      <c r="AX202" s="63">
        <f t="shared" si="65"/>
        <v>19500</v>
      </c>
      <c r="AY202" s="63">
        <f t="shared" si="66"/>
        <v>0</v>
      </c>
      <c r="AZ202" s="63">
        <f t="shared" si="67"/>
        <v>0</v>
      </c>
      <c r="BA202" s="63">
        <f t="shared" si="49"/>
        <v>0</v>
      </c>
      <c r="BB202" s="64">
        <f t="shared" si="71"/>
        <v>19500</v>
      </c>
      <c r="BL202" s="66"/>
    </row>
    <row r="203" spans="1:64" ht="15.95" customHeight="1" x14ac:dyDescent="0.3">
      <c r="A203" s="171"/>
      <c r="B203" s="74"/>
      <c r="C203" s="75" t="s">
        <v>408</v>
      </c>
      <c r="D203" s="75"/>
      <c r="E203" s="107" t="s">
        <v>409</v>
      </c>
      <c r="F203" s="10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59">
        <f t="shared" si="68"/>
        <v>0</v>
      </c>
      <c r="W203" s="78"/>
      <c r="X203" s="78"/>
      <c r="Y203" s="78"/>
      <c r="Z203" s="78"/>
      <c r="AA203" s="78"/>
      <c r="AB203" s="78"/>
      <c r="AC203" s="78"/>
      <c r="AD203" s="59">
        <f t="shared" si="72"/>
        <v>0</v>
      </c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58">
        <f t="shared" si="69"/>
        <v>0</v>
      </c>
      <c r="AV203" s="59">
        <f t="shared" si="70"/>
        <v>0</v>
      </c>
      <c r="AW203" s="19"/>
      <c r="AX203" s="63">
        <f t="shared" si="65"/>
        <v>0</v>
      </c>
      <c r="AY203" s="63">
        <f t="shared" si="66"/>
        <v>0</v>
      </c>
      <c r="AZ203" s="63">
        <f t="shared" si="67"/>
        <v>0</v>
      </c>
      <c r="BA203" s="63">
        <f t="shared" si="49"/>
        <v>0</v>
      </c>
      <c r="BB203" s="64">
        <f t="shared" si="71"/>
        <v>0</v>
      </c>
      <c r="BL203" s="66"/>
    </row>
    <row r="204" spans="1:64" ht="15.95" customHeight="1" x14ac:dyDescent="0.3">
      <c r="A204" s="171"/>
      <c r="B204" s="74"/>
      <c r="C204" s="75" t="s">
        <v>410</v>
      </c>
      <c r="D204" s="75"/>
      <c r="E204" s="89" t="s">
        <v>411</v>
      </c>
      <c r="F204" s="10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59">
        <f t="shared" si="68"/>
        <v>0</v>
      </c>
      <c r="W204" s="78">
        <v>16000</v>
      </c>
      <c r="X204" s="78"/>
      <c r="Y204" s="78"/>
      <c r="Z204" s="78"/>
      <c r="AA204" s="78"/>
      <c r="AB204" s="78"/>
      <c r="AC204" s="78"/>
      <c r="AD204" s="59">
        <f t="shared" si="72"/>
        <v>16000</v>
      </c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58">
        <f t="shared" si="69"/>
        <v>0</v>
      </c>
      <c r="AV204" s="59">
        <f t="shared" si="70"/>
        <v>16000</v>
      </c>
      <c r="AW204" s="19"/>
      <c r="AX204" s="63">
        <f t="shared" si="65"/>
        <v>16000</v>
      </c>
      <c r="AY204" s="63">
        <f t="shared" si="66"/>
        <v>0</v>
      </c>
      <c r="AZ204" s="63">
        <f t="shared" si="67"/>
        <v>0</v>
      </c>
      <c r="BA204" s="63">
        <f t="shared" si="49"/>
        <v>0</v>
      </c>
      <c r="BB204" s="64">
        <f t="shared" si="71"/>
        <v>16000</v>
      </c>
      <c r="BL204" s="66"/>
    </row>
    <row r="205" spans="1:64" s="19" customFormat="1" ht="15.95" customHeight="1" x14ac:dyDescent="0.3">
      <c r="A205" s="174"/>
      <c r="B205" s="175"/>
      <c r="C205" s="176" t="s">
        <v>412</v>
      </c>
      <c r="D205" s="176"/>
      <c r="E205" s="107" t="s">
        <v>413</v>
      </c>
      <c r="F205" s="10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59">
        <f t="shared" si="68"/>
        <v>0</v>
      </c>
      <c r="W205" s="78"/>
      <c r="X205" s="78"/>
      <c r="Y205" s="78"/>
      <c r="Z205" s="78"/>
      <c r="AA205" s="78"/>
      <c r="AB205" s="78"/>
      <c r="AC205" s="78"/>
      <c r="AD205" s="59">
        <f t="shared" si="72"/>
        <v>0</v>
      </c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58">
        <f t="shared" si="69"/>
        <v>0</v>
      </c>
      <c r="AV205" s="59">
        <f t="shared" si="70"/>
        <v>0</v>
      </c>
      <c r="AX205" s="63">
        <f t="shared" si="65"/>
        <v>0</v>
      </c>
      <c r="AY205" s="63">
        <f t="shared" si="66"/>
        <v>0</v>
      </c>
      <c r="AZ205" s="63">
        <f t="shared" si="67"/>
        <v>0</v>
      </c>
      <c r="BA205" s="63">
        <f t="shared" si="49"/>
        <v>0</v>
      </c>
      <c r="BB205" s="64">
        <f t="shared" si="71"/>
        <v>0</v>
      </c>
      <c r="BL205" s="66"/>
    </row>
    <row r="206" spans="1:64" ht="15.95" customHeight="1" x14ac:dyDescent="0.3">
      <c r="A206" s="171"/>
      <c r="B206" s="74"/>
      <c r="C206" s="75" t="s">
        <v>414</v>
      </c>
      <c r="D206" s="75"/>
      <c r="E206" s="89" t="s">
        <v>415</v>
      </c>
      <c r="F206" s="10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59">
        <f t="shared" si="68"/>
        <v>0</v>
      </c>
      <c r="W206" s="78"/>
      <c r="X206" s="78"/>
      <c r="Y206" s="78"/>
      <c r="Z206" s="78"/>
      <c r="AA206" s="78"/>
      <c r="AB206" s="78"/>
      <c r="AC206" s="78"/>
      <c r="AD206" s="59">
        <f t="shared" si="72"/>
        <v>0</v>
      </c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58">
        <f t="shared" si="69"/>
        <v>0</v>
      </c>
      <c r="AV206" s="59">
        <f t="shared" si="70"/>
        <v>0</v>
      </c>
      <c r="AW206" s="19"/>
      <c r="AX206" s="63">
        <f t="shared" si="65"/>
        <v>0</v>
      </c>
      <c r="AY206" s="63">
        <f t="shared" si="66"/>
        <v>0</v>
      </c>
      <c r="AZ206" s="63">
        <f t="shared" si="67"/>
        <v>0</v>
      </c>
      <c r="BA206" s="63">
        <f t="shared" si="49"/>
        <v>0</v>
      </c>
      <c r="BB206" s="64">
        <f t="shared" si="71"/>
        <v>0</v>
      </c>
      <c r="BL206" s="66"/>
    </row>
    <row r="207" spans="1:64" ht="15.95" customHeight="1" x14ac:dyDescent="0.3">
      <c r="A207" s="171"/>
      <c r="B207" s="74"/>
      <c r="C207" s="75" t="s">
        <v>416</v>
      </c>
      <c r="D207" s="75"/>
      <c r="E207" s="173" t="s">
        <v>417</v>
      </c>
      <c r="F207" s="108"/>
      <c r="G207" s="78">
        <v>0</v>
      </c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59">
        <f t="shared" si="68"/>
        <v>0</v>
      </c>
      <c r="W207" s="78"/>
      <c r="X207" s="78"/>
      <c r="Y207" s="78"/>
      <c r="Z207" s="78"/>
      <c r="AA207" s="78"/>
      <c r="AB207" s="78"/>
      <c r="AC207" s="78"/>
      <c r="AD207" s="59">
        <f t="shared" si="72"/>
        <v>0</v>
      </c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58">
        <f t="shared" si="69"/>
        <v>0</v>
      </c>
      <c r="AV207" s="59">
        <f t="shared" si="70"/>
        <v>0</v>
      </c>
      <c r="AW207" s="19"/>
      <c r="AX207" s="63">
        <f t="shared" si="65"/>
        <v>0</v>
      </c>
      <c r="AY207" s="63">
        <f t="shared" si="66"/>
        <v>0</v>
      </c>
      <c r="AZ207" s="63">
        <f t="shared" si="67"/>
        <v>0</v>
      </c>
      <c r="BA207" s="63">
        <f t="shared" si="49"/>
        <v>0</v>
      </c>
      <c r="BB207" s="64">
        <f t="shared" si="71"/>
        <v>0</v>
      </c>
      <c r="BL207" s="66"/>
    </row>
    <row r="208" spans="1:64" ht="15.95" customHeight="1" x14ac:dyDescent="0.3">
      <c r="A208" s="171"/>
      <c r="B208" s="74"/>
      <c r="C208" s="75" t="s">
        <v>418</v>
      </c>
      <c r="D208" s="75"/>
      <c r="E208" s="107" t="s">
        <v>419</v>
      </c>
      <c r="F208" s="10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59">
        <f t="shared" si="68"/>
        <v>0</v>
      </c>
      <c r="W208" s="78">
        <v>25000</v>
      </c>
      <c r="X208" s="78"/>
      <c r="Y208" s="78"/>
      <c r="Z208" s="78"/>
      <c r="AA208" s="78"/>
      <c r="AB208" s="78"/>
      <c r="AC208" s="78"/>
      <c r="AD208" s="59">
        <f t="shared" si="72"/>
        <v>25000</v>
      </c>
      <c r="AE208" s="78">
        <f>52389.13</f>
        <v>52389.13</v>
      </c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58">
        <f t="shared" si="69"/>
        <v>52389.13</v>
      </c>
      <c r="AV208" s="59">
        <f t="shared" si="70"/>
        <v>77389.13</v>
      </c>
      <c r="AW208" s="19"/>
      <c r="AX208" s="63">
        <f t="shared" si="65"/>
        <v>25000</v>
      </c>
      <c r="AY208" s="63">
        <f t="shared" si="66"/>
        <v>0</v>
      </c>
      <c r="AZ208" s="63">
        <f t="shared" si="67"/>
        <v>0</v>
      </c>
      <c r="BA208" s="63">
        <f t="shared" si="49"/>
        <v>0</v>
      </c>
      <c r="BB208" s="64">
        <f t="shared" si="71"/>
        <v>25000</v>
      </c>
      <c r="BL208" s="66"/>
    </row>
    <row r="209" spans="1:64" ht="15.95" customHeight="1" x14ac:dyDescent="0.3">
      <c r="A209" s="171"/>
      <c r="B209" s="74"/>
      <c r="C209" s="75" t="s">
        <v>420</v>
      </c>
      <c r="D209" s="75"/>
      <c r="E209" s="107" t="s">
        <v>421</v>
      </c>
      <c r="F209" s="10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59">
        <f t="shared" si="68"/>
        <v>0</v>
      </c>
      <c r="W209" s="78"/>
      <c r="X209" s="78"/>
      <c r="Y209" s="78"/>
      <c r="Z209" s="78"/>
      <c r="AA209" s="78"/>
      <c r="AB209" s="78"/>
      <c r="AC209" s="78"/>
      <c r="AD209" s="59">
        <f t="shared" si="72"/>
        <v>0</v>
      </c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58">
        <f t="shared" si="69"/>
        <v>0</v>
      </c>
      <c r="AV209" s="59">
        <f t="shared" si="70"/>
        <v>0</v>
      </c>
      <c r="AW209" s="19"/>
      <c r="AX209" s="63">
        <f t="shared" si="65"/>
        <v>0</v>
      </c>
      <c r="AY209" s="63">
        <f t="shared" si="66"/>
        <v>0</v>
      </c>
      <c r="AZ209" s="63">
        <f t="shared" si="67"/>
        <v>0</v>
      </c>
      <c r="BA209" s="63">
        <f t="shared" si="49"/>
        <v>0</v>
      </c>
      <c r="BB209" s="64">
        <f t="shared" si="71"/>
        <v>0</v>
      </c>
      <c r="BL209" s="66"/>
    </row>
    <row r="210" spans="1:64" ht="15.95" customHeight="1" x14ac:dyDescent="0.3">
      <c r="A210" s="171"/>
      <c r="B210" s="74"/>
      <c r="C210" s="75" t="s">
        <v>422</v>
      </c>
      <c r="D210" s="75"/>
      <c r="E210" s="107" t="s">
        <v>423</v>
      </c>
      <c r="F210" s="10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59">
        <f t="shared" si="68"/>
        <v>0</v>
      </c>
      <c r="W210" s="78"/>
      <c r="X210" s="78"/>
      <c r="Y210" s="78"/>
      <c r="Z210" s="78"/>
      <c r="AA210" s="78"/>
      <c r="AB210" s="78"/>
      <c r="AC210" s="78"/>
      <c r="AD210" s="59">
        <f t="shared" si="72"/>
        <v>0</v>
      </c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58">
        <f t="shared" si="69"/>
        <v>0</v>
      </c>
      <c r="AV210" s="59">
        <f t="shared" si="70"/>
        <v>0</v>
      </c>
      <c r="AW210" s="19"/>
      <c r="AX210" s="63">
        <f t="shared" si="65"/>
        <v>0</v>
      </c>
      <c r="AY210" s="63">
        <f t="shared" si="66"/>
        <v>0</v>
      </c>
      <c r="AZ210" s="63">
        <f t="shared" si="67"/>
        <v>0</v>
      </c>
      <c r="BA210" s="63">
        <f t="shared" si="49"/>
        <v>0</v>
      </c>
      <c r="BB210" s="64">
        <f t="shared" si="71"/>
        <v>0</v>
      </c>
      <c r="BL210" s="66"/>
    </row>
    <row r="211" spans="1:64" ht="15.95" customHeight="1" x14ac:dyDescent="0.3">
      <c r="A211" s="171"/>
      <c r="B211" s="74"/>
      <c r="C211" s="75" t="s">
        <v>424</v>
      </c>
      <c r="D211" s="75"/>
      <c r="E211" s="107" t="s">
        <v>425</v>
      </c>
      <c r="F211" s="10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59">
        <f t="shared" si="68"/>
        <v>0</v>
      </c>
      <c r="W211" s="78"/>
      <c r="X211" s="78"/>
      <c r="Y211" s="78"/>
      <c r="Z211" s="78"/>
      <c r="AA211" s="78"/>
      <c r="AB211" s="78"/>
      <c r="AC211" s="78"/>
      <c r="AD211" s="59">
        <f t="shared" si="72"/>
        <v>0</v>
      </c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58">
        <f t="shared" si="69"/>
        <v>0</v>
      </c>
      <c r="AV211" s="59">
        <f t="shared" si="70"/>
        <v>0</v>
      </c>
      <c r="AW211" s="19"/>
      <c r="AX211" s="63">
        <f t="shared" si="65"/>
        <v>0</v>
      </c>
      <c r="AY211" s="63">
        <f t="shared" si="66"/>
        <v>0</v>
      </c>
      <c r="AZ211" s="63">
        <f t="shared" si="67"/>
        <v>0</v>
      </c>
      <c r="BA211" s="63">
        <f t="shared" si="49"/>
        <v>0</v>
      </c>
      <c r="BB211" s="64">
        <f t="shared" si="71"/>
        <v>0</v>
      </c>
      <c r="BL211" s="66"/>
    </row>
    <row r="212" spans="1:64" ht="15.95" customHeight="1" x14ac:dyDescent="0.3">
      <c r="A212" s="171"/>
      <c r="B212" s="74"/>
      <c r="C212" s="75" t="s">
        <v>426</v>
      </c>
      <c r="D212" s="75"/>
      <c r="E212" s="107" t="s">
        <v>427</v>
      </c>
      <c r="F212" s="10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59">
        <f t="shared" si="68"/>
        <v>0</v>
      </c>
      <c r="W212" s="78"/>
      <c r="X212" s="78"/>
      <c r="Y212" s="78"/>
      <c r="Z212" s="78"/>
      <c r="AA212" s="78"/>
      <c r="AB212" s="78"/>
      <c r="AC212" s="78"/>
      <c r="AD212" s="59">
        <f t="shared" si="72"/>
        <v>0</v>
      </c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58">
        <f t="shared" si="69"/>
        <v>0</v>
      </c>
      <c r="AV212" s="59">
        <f t="shared" si="70"/>
        <v>0</v>
      </c>
      <c r="AW212" s="19"/>
      <c r="AX212" s="63">
        <f t="shared" si="65"/>
        <v>0</v>
      </c>
      <c r="AY212" s="63">
        <f t="shared" si="66"/>
        <v>0</v>
      </c>
      <c r="AZ212" s="63">
        <f t="shared" si="67"/>
        <v>0</v>
      </c>
      <c r="BA212" s="63">
        <f t="shared" si="49"/>
        <v>0</v>
      </c>
      <c r="BB212" s="64">
        <f t="shared" si="71"/>
        <v>0</v>
      </c>
      <c r="BL212" s="66"/>
    </row>
    <row r="213" spans="1:64" ht="36" customHeight="1" x14ac:dyDescent="0.3">
      <c r="A213" s="171"/>
      <c r="B213" s="74"/>
      <c r="C213" s="75" t="s">
        <v>428</v>
      </c>
      <c r="D213" s="75"/>
      <c r="E213" s="107" t="s">
        <v>429</v>
      </c>
      <c r="F213" s="10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59">
        <f t="shared" si="68"/>
        <v>0</v>
      </c>
      <c r="W213" s="78"/>
      <c r="X213" s="78"/>
      <c r="Y213" s="78"/>
      <c r="Z213" s="78"/>
      <c r="AA213" s="78"/>
      <c r="AB213" s="78"/>
      <c r="AC213" s="78"/>
      <c r="AD213" s="59">
        <f t="shared" si="72"/>
        <v>0</v>
      </c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58">
        <f t="shared" si="69"/>
        <v>0</v>
      </c>
      <c r="AV213" s="59">
        <f t="shared" si="70"/>
        <v>0</v>
      </c>
      <c r="AW213" s="19"/>
      <c r="AX213" s="63">
        <f t="shared" si="65"/>
        <v>0</v>
      </c>
      <c r="AY213" s="63">
        <f t="shared" si="66"/>
        <v>0</v>
      </c>
      <c r="AZ213" s="63">
        <f t="shared" si="67"/>
        <v>0</v>
      </c>
      <c r="BA213" s="63">
        <f t="shared" ref="BA213:BA277" si="73">AY213+AZ213</f>
        <v>0</v>
      </c>
      <c r="BB213" s="64">
        <f t="shared" si="71"/>
        <v>0</v>
      </c>
      <c r="BL213" s="66"/>
    </row>
    <row r="214" spans="1:64" ht="29.45" customHeight="1" x14ac:dyDescent="0.3">
      <c r="A214" s="171"/>
      <c r="B214" s="74"/>
      <c r="C214" s="75" t="s">
        <v>430</v>
      </c>
      <c r="D214" s="75"/>
      <c r="E214" s="129" t="s">
        <v>431</v>
      </c>
      <c r="F214" s="10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59">
        <f t="shared" si="68"/>
        <v>0</v>
      </c>
      <c r="W214" s="78"/>
      <c r="X214" s="78"/>
      <c r="Y214" s="78"/>
      <c r="Z214" s="78"/>
      <c r="AA214" s="78"/>
      <c r="AB214" s="78"/>
      <c r="AC214" s="78"/>
      <c r="AD214" s="59">
        <f t="shared" si="72"/>
        <v>0</v>
      </c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58">
        <f t="shared" si="69"/>
        <v>0</v>
      </c>
      <c r="AV214" s="59">
        <f t="shared" si="70"/>
        <v>0</v>
      </c>
      <c r="AW214" s="19"/>
      <c r="AX214" s="63">
        <f t="shared" si="65"/>
        <v>0</v>
      </c>
      <c r="AY214" s="63">
        <f t="shared" si="66"/>
        <v>0</v>
      </c>
      <c r="AZ214" s="63">
        <f t="shared" si="67"/>
        <v>0</v>
      </c>
      <c r="BA214" s="63">
        <f t="shared" si="73"/>
        <v>0</v>
      </c>
      <c r="BB214" s="64">
        <f t="shared" si="71"/>
        <v>0</v>
      </c>
      <c r="BL214" s="66"/>
    </row>
    <row r="215" spans="1:64" ht="15.95" customHeight="1" x14ac:dyDescent="0.3">
      <c r="A215" s="171"/>
      <c r="B215" s="74"/>
      <c r="C215" s="75" t="s">
        <v>432</v>
      </c>
      <c r="D215" s="75"/>
      <c r="E215" s="129" t="s">
        <v>433</v>
      </c>
      <c r="F215" s="10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59">
        <f t="shared" si="68"/>
        <v>0</v>
      </c>
      <c r="W215" s="78"/>
      <c r="X215" s="78"/>
      <c r="Y215" s="78"/>
      <c r="Z215" s="78"/>
      <c r="AA215" s="78"/>
      <c r="AB215" s="78"/>
      <c r="AC215" s="78"/>
      <c r="AD215" s="59">
        <f t="shared" si="72"/>
        <v>0</v>
      </c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58">
        <f t="shared" si="69"/>
        <v>0</v>
      </c>
      <c r="AV215" s="59">
        <f t="shared" si="70"/>
        <v>0</v>
      </c>
      <c r="AW215" s="19"/>
      <c r="AX215" s="63">
        <f t="shared" si="65"/>
        <v>0</v>
      </c>
      <c r="AY215" s="63">
        <f t="shared" si="66"/>
        <v>0</v>
      </c>
      <c r="AZ215" s="63">
        <f t="shared" si="67"/>
        <v>0</v>
      </c>
      <c r="BA215" s="63">
        <f t="shared" si="73"/>
        <v>0</v>
      </c>
      <c r="BB215" s="64">
        <f t="shared" si="71"/>
        <v>0</v>
      </c>
      <c r="BL215" s="66"/>
    </row>
    <row r="216" spans="1:64" ht="15.95" customHeight="1" x14ac:dyDescent="0.3">
      <c r="A216" s="171"/>
      <c r="B216" s="74"/>
      <c r="C216" s="75" t="s">
        <v>434</v>
      </c>
      <c r="D216" s="75"/>
      <c r="E216" s="107" t="s">
        <v>435</v>
      </c>
      <c r="F216" s="10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59">
        <f t="shared" si="68"/>
        <v>0</v>
      </c>
      <c r="W216" s="78"/>
      <c r="X216" s="78"/>
      <c r="Y216" s="78"/>
      <c r="Z216" s="78"/>
      <c r="AA216" s="78"/>
      <c r="AB216" s="78"/>
      <c r="AC216" s="78"/>
      <c r="AD216" s="59">
        <f t="shared" si="72"/>
        <v>0</v>
      </c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58">
        <f t="shared" si="69"/>
        <v>0</v>
      </c>
      <c r="AV216" s="59">
        <f t="shared" si="70"/>
        <v>0</v>
      </c>
      <c r="AW216" s="19"/>
      <c r="AX216" s="63">
        <f t="shared" si="65"/>
        <v>0</v>
      </c>
      <c r="AY216" s="63">
        <f t="shared" si="66"/>
        <v>0</v>
      </c>
      <c r="AZ216" s="63">
        <f t="shared" si="67"/>
        <v>0</v>
      </c>
      <c r="BA216" s="63">
        <f t="shared" si="73"/>
        <v>0</v>
      </c>
      <c r="BB216" s="64">
        <f t="shared" si="71"/>
        <v>0</v>
      </c>
      <c r="BL216" s="66"/>
    </row>
    <row r="217" spans="1:64" ht="15.95" customHeight="1" x14ac:dyDescent="0.3">
      <c r="A217" s="171"/>
      <c r="B217" s="74"/>
      <c r="C217" s="75" t="s">
        <v>436</v>
      </c>
      <c r="D217" s="75"/>
      <c r="E217" s="107" t="s">
        <v>437</v>
      </c>
      <c r="F217" s="10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59">
        <f t="shared" si="68"/>
        <v>0</v>
      </c>
      <c r="W217" s="78"/>
      <c r="X217" s="78"/>
      <c r="Y217" s="78"/>
      <c r="Z217" s="78"/>
      <c r="AA217" s="78"/>
      <c r="AB217" s="78"/>
      <c r="AC217" s="78"/>
      <c r="AD217" s="59">
        <f t="shared" si="72"/>
        <v>0</v>
      </c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58">
        <f t="shared" si="69"/>
        <v>0</v>
      </c>
      <c r="AV217" s="59">
        <f t="shared" si="70"/>
        <v>0</v>
      </c>
      <c r="AW217" s="19"/>
      <c r="AX217" s="63">
        <f t="shared" si="65"/>
        <v>0</v>
      </c>
      <c r="AY217" s="63">
        <f t="shared" si="66"/>
        <v>0</v>
      </c>
      <c r="AZ217" s="63">
        <f t="shared" si="67"/>
        <v>0</v>
      </c>
      <c r="BA217" s="63">
        <f t="shared" si="73"/>
        <v>0</v>
      </c>
      <c r="BB217" s="64">
        <f t="shared" si="71"/>
        <v>0</v>
      </c>
      <c r="BL217" s="66"/>
    </row>
    <row r="218" spans="1:64" ht="15.95" customHeight="1" x14ac:dyDescent="0.3">
      <c r="A218" s="171"/>
      <c r="B218" s="74"/>
      <c r="C218" s="75" t="s">
        <v>438</v>
      </c>
      <c r="D218" s="75"/>
      <c r="E218" s="173" t="s">
        <v>439</v>
      </c>
      <c r="F218" s="108"/>
      <c r="G218" s="78">
        <v>0</v>
      </c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59">
        <f t="shared" si="68"/>
        <v>0</v>
      </c>
      <c r="W218" s="78"/>
      <c r="X218" s="78"/>
      <c r="Y218" s="78"/>
      <c r="Z218" s="78"/>
      <c r="AA218" s="78"/>
      <c r="AB218" s="78"/>
      <c r="AC218" s="78"/>
      <c r="AD218" s="59">
        <f t="shared" si="72"/>
        <v>0</v>
      </c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58">
        <f t="shared" si="69"/>
        <v>0</v>
      </c>
      <c r="AV218" s="59">
        <f t="shared" si="70"/>
        <v>0</v>
      </c>
      <c r="AW218" s="19"/>
      <c r="AX218" s="63">
        <f t="shared" si="65"/>
        <v>0</v>
      </c>
      <c r="AY218" s="63">
        <f t="shared" si="66"/>
        <v>0</v>
      </c>
      <c r="AZ218" s="63">
        <f t="shared" si="67"/>
        <v>0</v>
      </c>
      <c r="BA218" s="63">
        <f t="shared" si="73"/>
        <v>0</v>
      </c>
      <c r="BB218" s="64">
        <f t="shared" si="71"/>
        <v>0</v>
      </c>
      <c r="BL218" s="66"/>
    </row>
    <row r="219" spans="1:64" ht="43.15" customHeight="1" x14ac:dyDescent="0.3">
      <c r="A219" s="171"/>
      <c r="B219" s="74"/>
      <c r="C219" s="75" t="s">
        <v>440</v>
      </c>
      <c r="D219" s="75"/>
      <c r="E219" s="107" t="s">
        <v>441</v>
      </c>
      <c r="F219" s="10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59">
        <f t="shared" si="68"/>
        <v>0</v>
      </c>
      <c r="W219" s="78"/>
      <c r="X219" s="78"/>
      <c r="Y219" s="78"/>
      <c r="Z219" s="78"/>
      <c r="AA219" s="78"/>
      <c r="AB219" s="78"/>
      <c r="AC219" s="78"/>
      <c r="AD219" s="59">
        <f t="shared" si="72"/>
        <v>0</v>
      </c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58">
        <f t="shared" si="69"/>
        <v>0</v>
      </c>
      <c r="AV219" s="59">
        <f t="shared" si="70"/>
        <v>0</v>
      </c>
      <c r="AW219" s="19"/>
      <c r="AX219" s="63">
        <f t="shared" si="65"/>
        <v>0</v>
      </c>
      <c r="AY219" s="63">
        <f t="shared" si="66"/>
        <v>0</v>
      </c>
      <c r="AZ219" s="63">
        <f t="shared" si="67"/>
        <v>0</v>
      </c>
      <c r="BA219" s="63">
        <f t="shared" si="73"/>
        <v>0</v>
      </c>
      <c r="BB219" s="64">
        <f t="shared" si="71"/>
        <v>0</v>
      </c>
      <c r="BL219" s="66"/>
    </row>
    <row r="220" spans="1:64" ht="15.95" customHeight="1" x14ac:dyDescent="0.3">
      <c r="A220" s="171"/>
      <c r="B220" s="74"/>
      <c r="C220" s="75" t="s">
        <v>442</v>
      </c>
      <c r="D220" s="75"/>
      <c r="E220" s="129" t="s">
        <v>443</v>
      </c>
      <c r="F220" s="10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59">
        <f t="shared" si="68"/>
        <v>0</v>
      </c>
      <c r="W220" s="78"/>
      <c r="X220" s="78"/>
      <c r="Y220" s="78"/>
      <c r="Z220" s="78"/>
      <c r="AA220" s="78"/>
      <c r="AB220" s="78"/>
      <c r="AC220" s="78"/>
      <c r="AD220" s="59">
        <f t="shared" si="72"/>
        <v>0</v>
      </c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58">
        <f t="shared" si="69"/>
        <v>0</v>
      </c>
      <c r="AV220" s="59">
        <f t="shared" si="70"/>
        <v>0</v>
      </c>
      <c r="AW220" s="19"/>
      <c r="AX220" s="63">
        <f t="shared" si="65"/>
        <v>0</v>
      </c>
      <c r="AY220" s="63">
        <f t="shared" si="66"/>
        <v>0</v>
      </c>
      <c r="AZ220" s="63">
        <f t="shared" si="67"/>
        <v>0</v>
      </c>
      <c r="BA220" s="63">
        <f t="shared" si="73"/>
        <v>0</v>
      </c>
      <c r="BB220" s="64">
        <f t="shared" si="71"/>
        <v>0</v>
      </c>
      <c r="BL220" s="66"/>
    </row>
    <row r="221" spans="1:64" ht="15.95" customHeight="1" x14ac:dyDescent="0.3">
      <c r="A221" s="171"/>
      <c r="B221" s="74"/>
      <c r="C221" s="75" t="s">
        <v>444</v>
      </c>
      <c r="D221" s="75"/>
      <c r="E221" s="107" t="s">
        <v>445</v>
      </c>
      <c r="F221" s="10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59">
        <f t="shared" si="68"/>
        <v>0</v>
      </c>
      <c r="W221" s="78"/>
      <c r="X221" s="78"/>
      <c r="Y221" s="78"/>
      <c r="Z221" s="78"/>
      <c r="AA221" s="78"/>
      <c r="AB221" s="78"/>
      <c r="AC221" s="78"/>
      <c r="AD221" s="59">
        <f t="shared" si="72"/>
        <v>0</v>
      </c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58">
        <f t="shared" si="69"/>
        <v>0</v>
      </c>
      <c r="AV221" s="59">
        <f t="shared" si="70"/>
        <v>0</v>
      </c>
      <c r="AW221" s="19"/>
      <c r="AX221" s="63">
        <f t="shared" si="65"/>
        <v>0</v>
      </c>
      <c r="AY221" s="63">
        <f t="shared" si="66"/>
        <v>0</v>
      </c>
      <c r="AZ221" s="63">
        <f t="shared" si="67"/>
        <v>0</v>
      </c>
      <c r="BA221" s="63">
        <f t="shared" si="73"/>
        <v>0</v>
      </c>
      <c r="BB221" s="64">
        <f t="shared" si="71"/>
        <v>0</v>
      </c>
      <c r="BL221" s="66"/>
    </row>
    <row r="222" spans="1:64" ht="15.95" customHeight="1" x14ac:dyDescent="0.3">
      <c r="A222" s="171"/>
      <c r="B222" s="74"/>
      <c r="C222" s="75" t="s">
        <v>446</v>
      </c>
      <c r="D222" s="75"/>
      <c r="E222" s="107" t="s">
        <v>447</v>
      </c>
      <c r="F222" s="10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59">
        <f t="shared" si="68"/>
        <v>0</v>
      </c>
      <c r="W222" s="78"/>
      <c r="X222" s="78"/>
      <c r="Y222" s="78"/>
      <c r="Z222" s="78"/>
      <c r="AA222" s="78"/>
      <c r="AB222" s="78"/>
      <c r="AC222" s="78"/>
      <c r="AD222" s="59">
        <f t="shared" si="72"/>
        <v>0</v>
      </c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58">
        <f t="shared" si="69"/>
        <v>0</v>
      </c>
      <c r="AV222" s="59">
        <f t="shared" si="70"/>
        <v>0</v>
      </c>
      <c r="AW222" s="19"/>
      <c r="AX222" s="63">
        <f t="shared" si="65"/>
        <v>0</v>
      </c>
      <c r="AY222" s="63">
        <f t="shared" si="66"/>
        <v>0</v>
      </c>
      <c r="AZ222" s="63">
        <f t="shared" si="67"/>
        <v>0</v>
      </c>
      <c r="BA222" s="63">
        <f t="shared" si="73"/>
        <v>0</v>
      </c>
      <c r="BB222" s="64">
        <f t="shared" si="71"/>
        <v>0</v>
      </c>
      <c r="BL222" s="66"/>
    </row>
    <row r="223" spans="1:64" ht="15.95" customHeight="1" x14ac:dyDescent="0.3">
      <c r="A223" s="171"/>
      <c r="B223" s="74"/>
      <c r="C223" s="75" t="s">
        <v>448</v>
      </c>
      <c r="D223" s="75"/>
      <c r="E223" s="107" t="s">
        <v>449</v>
      </c>
      <c r="F223" s="10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59">
        <f t="shared" si="68"/>
        <v>0</v>
      </c>
      <c r="W223" s="78"/>
      <c r="X223" s="78"/>
      <c r="Y223" s="78"/>
      <c r="Z223" s="78"/>
      <c r="AA223" s="78"/>
      <c r="AB223" s="78"/>
      <c r="AC223" s="78"/>
      <c r="AD223" s="59">
        <f t="shared" si="72"/>
        <v>0</v>
      </c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58">
        <f t="shared" si="69"/>
        <v>0</v>
      </c>
      <c r="AV223" s="59">
        <f t="shared" si="70"/>
        <v>0</v>
      </c>
      <c r="AW223" s="19"/>
      <c r="AX223" s="63">
        <f t="shared" si="65"/>
        <v>0</v>
      </c>
      <c r="AY223" s="63">
        <f t="shared" si="66"/>
        <v>0</v>
      </c>
      <c r="AZ223" s="63">
        <f t="shared" si="67"/>
        <v>0</v>
      </c>
      <c r="BA223" s="63">
        <f t="shared" si="73"/>
        <v>0</v>
      </c>
      <c r="BB223" s="64">
        <f t="shared" si="71"/>
        <v>0</v>
      </c>
      <c r="BL223" s="66"/>
    </row>
    <row r="224" spans="1:64" ht="15.95" customHeight="1" x14ac:dyDescent="0.3">
      <c r="A224" s="171"/>
      <c r="B224" s="74"/>
      <c r="C224" s="75" t="s">
        <v>450</v>
      </c>
      <c r="D224" s="75"/>
      <c r="E224" s="107" t="s">
        <v>451</v>
      </c>
      <c r="F224" s="10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59">
        <f t="shared" si="68"/>
        <v>0</v>
      </c>
      <c r="W224" s="78"/>
      <c r="X224" s="78"/>
      <c r="Y224" s="78"/>
      <c r="Z224" s="78"/>
      <c r="AA224" s="78"/>
      <c r="AB224" s="78"/>
      <c r="AC224" s="78"/>
      <c r="AD224" s="59">
        <f t="shared" si="72"/>
        <v>0</v>
      </c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58">
        <f t="shared" si="69"/>
        <v>0</v>
      </c>
      <c r="AV224" s="59">
        <f t="shared" si="70"/>
        <v>0</v>
      </c>
      <c r="AW224" s="19"/>
      <c r="AX224" s="63">
        <f t="shared" si="65"/>
        <v>0</v>
      </c>
      <c r="AY224" s="63">
        <f t="shared" si="66"/>
        <v>0</v>
      </c>
      <c r="AZ224" s="63">
        <f t="shared" si="67"/>
        <v>0</v>
      </c>
      <c r="BA224" s="63">
        <f t="shared" si="73"/>
        <v>0</v>
      </c>
      <c r="BB224" s="64">
        <f t="shared" si="71"/>
        <v>0</v>
      </c>
      <c r="BL224" s="66"/>
    </row>
    <row r="225" spans="1:64" ht="15.95" customHeight="1" x14ac:dyDescent="0.3">
      <c r="A225" s="171"/>
      <c r="B225" s="74"/>
      <c r="C225" s="75" t="s">
        <v>452</v>
      </c>
      <c r="D225" s="75"/>
      <c r="E225" s="107" t="s">
        <v>453</v>
      </c>
      <c r="F225" s="10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59">
        <f t="shared" si="68"/>
        <v>0</v>
      </c>
      <c r="W225" s="78"/>
      <c r="X225" s="78"/>
      <c r="Y225" s="78"/>
      <c r="Z225" s="78"/>
      <c r="AA225" s="78"/>
      <c r="AB225" s="78"/>
      <c r="AC225" s="78"/>
      <c r="AD225" s="59">
        <f t="shared" si="72"/>
        <v>0</v>
      </c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58">
        <f t="shared" si="69"/>
        <v>0</v>
      </c>
      <c r="AV225" s="59">
        <f t="shared" si="70"/>
        <v>0</v>
      </c>
      <c r="AW225" s="19"/>
      <c r="AX225" s="63">
        <f t="shared" si="65"/>
        <v>0</v>
      </c>
      <c r="AY225" s="63">
        <f t="shared" si="66"/>
        <v>0</v>
      </c>
      <c r="AZ225" s="63">
        <f t="shared" si="67"/>
        <v>0</v>
      </c>
      <c r="BA225" s="63">
        <f t="shared" si="73"/>
        <v>0</v>
      </c>
      <c r="BB225" s="64">
        <f t="shared" si="71"/>
        <v>0</v>
      </c>
      <c r="BL225" s="66"/>
    </row>
    <row r="226" spans="1:64" ht="15.95" customHeight="1" x14ac:dyDescent="0.3">
      <c r="A226" s="171"/>
      <c r="B226" s="74"/>
      <c r="C226" s="75" t="s">
        <v>454</v>
      </c>
      <c r="D226" s="75"/>
      <c r="E226" s="107" t="s">
        <v>455</v>
      </c>
      <c r="F226" s="10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59">
        <f t="shared" si="68"/>
        <v>0</v>
      </c>
      <c r="W226" s="78"/>
      <c r="X226" s="78"/>
      <c r="Y226" s="78"/>
      <c r="Z226" s="78"/>
      <c r="AA226" s="78"/>
      <c r="AB226" s="78"/>
      <c r="AC226" s="78"/>
      <c r="AD226" s="59">
        <f t="shared" si="72"/>
        <v>0</v>
      </c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58">
        <f t="shared" si="69"/>
        <v>0</v>
      </c>
      <c r="AV226" s="59">
        <f t="shared" si="70"/>
        <v>0</v>
      </c>
      <c r="AW226" s="19"/>
      <c r="AX226" s="63">
        <f t="shared" si="65"/>
        <v>0</v>
      </c>
      <c r="AY226" s="63">
        <f t="shared" si="66"/>
        <v>0</v>
      </c>
      <c r="AZ226" s="63">
        <f t="shared" si="67"/>
        <v>0</v>
      </c>
      <c r="BA226" s="63">
        <f t="shared" si="73"/>
        <v>0</v>
      </c>
      <c r="BB226" s="64">
        <f t="shared" si="71"/>
        <v>0</v>
      </c>
      <c r="BL226" s="66"/>
    </row>
    <row r="227" spans="1:64" ht="15.95" customHeight="1" x14ac:dyDescent="0.3">
      <c r="A227" s="171"/>
      <c r="B227" s="74"/>
      <c r="C227" s="75" t="s">
        <v>456</v>
      </c>
      <c r="D227" s="75"/>
      <c r="E227" s="107" t="s">
        <v>457</v>
      </c>
      <c r="F227" s="10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59">
        <f t="shared" si="68"/>
        <v>0</v>
      </c>
      <c r="W227" s="78"/>
      <c r="X227" s="78"/>
      <c r="Y227" s="78"/>
      <c r="Z227" s="78"/>
      <c r="AA227" s="78"/>
      <c r="AB227" s="78"/>
      <c r="AC227" s="78"/>
      <c r="AD227" s="59">
        <f t="shared" si="72"/>
        <v>0</v>
      </c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58">
        <f t="shared" si="69"/>
        <v>0</v>
      </c>
      <c r="AV227" s="59">
        <f t="shared" si="70"/>
        <v>0</v>
      </c>
      <c r="AW227" s="19"/>
      <c r="AX227" s="63">
        <f t="shared" si="65"/>
        <v>0</v>
      </c>
      <c r="AY227" s="63">
        <f t="shared" si="66"/>
        <v>0</v>
      </c>
      <c r="AZ227" s="63">
        <f t="shared" si="67"/>
        <v>0</v>
      </c>
      <c r="BA227" s="63">
        <f t="shared" si="73"/>
        <v>0</v>
      </c>
      <c r="BB227" s="64">
        <f t="shared" si="71"/>
        <v>0</v>
      </c>
      <c r="BL227" s="66"/>
    </row>
    <row r="228" spans="1:64" ht="15.95" customHeight="1" x14ac:dyDescent="0.3">
      <c r="A228" s="171"/>
      <c r="B228" s="74"/>
      <c r="C228" s="75" t="s">
        <v>458</v>
      </c>
      <c r="D228" s="75"/>
      <c r="E228" s="107" t="s">
        <v>459</v>
      </c>
      <c r="F228" s="10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59">
        <f t="shared" si="68"/>
        <v>0</v>
      </c>
      <c r="W228" s="78"/>
      <c r="X228" s="78"/>
      <c r="Y228" s="78"/>
      <c r="Z228" s="78"/>
      <c r="AA228" s="78"/>
      <c r="AB228" s="78"/>
      <c r="AC228" s="78"/>
      <c r="AD228" s="59">
        <f t="shared" si="72"/>
        <v>0</v>
      </c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58">
        <f t="shared" si="69"/>
        <v>0</v>
      </c>
      <c r="AV228" s="59">
        <f t="shared" si="70"/>
        <v>0</v>
      </c>
      <c r="AW228" s="19"/>
      <c r="AX228" s="63">
        <f t="shared" si="65"/>
        <v>0</v>
      </c>
      <c r="AY228" s="63">
        <f t="shared" si="66"/>
        <v>0</v>
      </c>
      <c r="AZ228" s="63">
        <f t="shared" si="67"/>
        <v>0</v>
      </c>
      <c r="BA228" s="63">
        <f t="shared" si="73"/>
        <v>0</v>
      </c>
      <c r="BB228" s="64">
        <f t="shared" si="71"/>
        <v>0</v>
      </c>
      <c r="BL228" s="66"/>
    </row>
    <row r="229" spans="1:64" s="19" customFormat="1" ht="15.95" customHeight="1" x14ac:dyDescent="0.3">
      <c r="A229" s="171"/>
      <c r="B229" s="74"/>
      <c r="C229" s="75" t="s">
        <v>460</v>
      </c>
      <c r="D229" s="75"/>
      <c r="E229" s="107" t="s">
        <v>461</v>
      </c>
      <c r="F229" s="10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59">
        <f t="shared" si="68"/>
        <v>0</v>
      </c>
      <c r="W229" s="78"/>
      <c r="X229" s="78"/>
      <c r="Y229" s="78"/>
      <c r="Z229" s="78"/>
      <c r="AA229" s="78"/>
      <c r="AB229" s="78"/>
      <c r="AC229" s="78"/>
      <c r="AD229" s="59">
        <f t="shared" si="72"/>
        <v>0</v>
      </c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58">
        <f t="shared" si="69"/>
        <v>0</v>
      </c>
      <c r="AV229" s="59">
        <f t="shared" si="70"/>
        <v>0</v>
      </c>
      <c r="AX229" s="63">
        <f t="shared" si="65"/>
        <v>0</v>
      </c>
      <c r="AY229" s="63">
        <f t="shared" si="66"/>
        <v>0</v>
      </c>
      <c r="AZ229" s="63">
        <f t="shared" si="67"/>
        <v>0</v>
      </c>
      <c r="BA229" s="63">
        <f t="shared" si="73"/>
        <v>0</v>
      </c>
      <c r="BB229" s="64">
        <f t="shared" si="71"/>
        <v>0</v>
      </c>
      <c r="BL229" s="66"/>
    </row>
    <row r="230" spans="1:64" ht="15.95" customHeight="1" x14ac:dyDescent="0.3">
      <c r="A230" s="171"/>
      <c r="B230" s="74"/>
      <c r="C230" s="75" t="s">
        <v>462</v>
      </c>
      <c r="D230" s="75"/>
      <c r="E230" s="107" t="s">
        <v>463</v>
      </c>
      <c r="F230" s="10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59">
        <f t="shared" si="68"/>
        <v>0</v>
      </c>
      <c r="W230" s="78"/>
      <c r="X230" s="78"/>
      <c r="Y230" s="78"/>
      <c r="Z230" s="78"/>
      <c r="AA230" s="78"/>
      <c r="AB230" s="78"/>
      <c r="AC230" s="78"/>
      <c r="AD230" s="59">
        <f t="shared" si="72"/>
        <v>0</v>
      </c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58">
        <f t="shared" si="69"/>
        <v>0</v>
      </c>
      <c r="AV230" s="59">
        <f t="shared" si="70"/>
        <v>0</v>
      </c>
      <c r="AW230" s="19"/>
      <c r="AX230" s="63">
        <f t="shared" si="65"/>
        <v>0</v>
      </c>
      <c r="AY230" s="63">
        <f t="shared" si="66"/>
        <v>0</v>
      </c>
      <c r="AZ230" s="63">
        <f t="shared" si="67"/>
        <v>0</v>
      </c>
      <c r="BA230" s="63">
        <f t="shared" si="73"/>
        <v>0</v>
      </c>
      <c r="BB230" s="64">
        <f t="shared" si="71"/>
        <v>0</v>
      </c>
      <c r="BL230" s="66"/>
    </row>
    <row r="231" spans="1:64" ht="51" customHeight="1" x14ac:dyDescent="0.3">
      <c r="A231" s="171"/>
      <c r="B231" s="74"/>
      <c r="C231" s="75" t="s">
        <v>464</v>
      </c>
      <c r="D231" s="75"/>
      <c r="E231" s="107" t="s">
        <v>465</v>
      </c>
      <c r="F231" s="10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59">
        <f t="shared" si="68"/>
        <v>0</v>
      </c>
      <c r="W231" s="78"/>
      <c r="X231" s="78"/>
      <c r="Y231" s="78"/>
      <c r="Z231" s="78"/>
      <c r="AA231" s="78"/>
      <c r="AB231" s="78"/>
      <c r="AC231" s="78"/>
      <c r="AD231" s="59">
        <f t="shared" si="72"/>
        <v>0</v>
      </c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58">
        <f t="shared" si="69"/>
        <v>0</v>
      </c>
      <c r="AV231" s="59">
        <f t="shared" si="70"/>
        <v>0</v>
      </c>
      <c r="AW231" s="19"/>
      <c r="AX231" s="63">
        <f t="shared" si="65"/>
        <v>0</v>
      </c>
      <c r="AY231" s="63">
        <f t="shared" si="66"/>
        <v>0</v>
      </c>
      <c r="AZ231" s="63">
        <f t="shared" si="67"/>
        <v>0</v>
      </c>
      <c r="BA231" s="63">
        <f t="shared" si="73"/>
        <v>0</v>
      </c>
      <c r="BB231" s="64">
        <f t="shared" si="71"/>
        <v>0</v>
      </c>
      <c r="BL231" s="66"/>
    </row>
    <row r="232" spans="1:64" ht="15.95" customHeight="1" x14ac:dyDescent="0.3">
      <c r="A232" s="171"/>
      <c r="B232" s="74"/>
      <c r="C232" s="75"/>
      <c r="D232" s="75"/>
      <c r="E232" s="107" t="s">
        <v>466</v>
      </c>
      <c r="F232" s="10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59">
        <f t="shared" si="68"/>
        <v>0</v>
      </c>
      <c r="W232" s="78"/>
      <c r="X232" s="78"/>
      <c r="Y232" s="78"/>
      <c r="Z232" s="78"/>
      <c r="AA232" s="78"/>
      <c r="AB232" s="78"/>
      <c r="AC232" s="78"/>
      <c r="AD232" s="59">
        <f t="shared" si="72"/>
        <v>0</v>
      </c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58">
        <f t="shared" si="69"/>
        <v>0</v>
      </c>
      <c r="AV232" s="59">
        <f t="shared" si="70"/>
        <v>0</v>
      </c>
      <c r="AW232" s="19"/>
      <c r="AX232" s="63">
        <f t="shared" si="65"/>
        <v>0</v>
      </c>
      <c r="AY232" s="63">
        <f t="shared" si="66"/>
        <v>0</v>
      </c>
      <c r="AZ232" s="63">
        <f t="shared" si="67"/>
        <v>0</v>
      </c>
      <c r="BA232" s="63">
        <f t="shared" si="73"/>
        <v>0</v>
      </c>
      <c r="BB232" s="64">
        <f t="shared" si="71"/>
        <v>0</v>
      </c>
      <c r="BL232" s="66"/>
    </row>
    <row r="233" spans="1:64" s="65" customFormat="1" ht="15.95" customHeight="1" x14ac:dyDescent="0.3">
      <c r="A233" s="166">
        <v>340</v>
      </c>
      <c r="B233" s="177">
        <v>14</v>
      </c>
      <c r="C233" s="177"/>
      <c r="D233" s="177"/>
      <c r="E233" s="168" t="s">
        <v>467</v>
      </c>
      <c r="F233" s="169"/>
      <c r="G233" s="170">
        <f>G234+G237+G239+G241+G245+G249+G296</f>
        <v>75953.600000000006</v>
      </c>
      <c r="H233" s="170">
        <f>H234+H237+H239+H241+H245+H249+H296</f>
        <v>0</v>
      </c>
      <c r="I233" s="170">
        <f>I234+I237+I239+I241+I245+I249+I296</f>
        <v>0</v>
      </c>
      <c r="J233" s="170">
        <f t="shared" ref="J233:AT233" si="74">J234+J237+J239+J241+J245+J249+J296</f>
        <v>0</v>
      </c>
      <c r="K233" s="170">
        <f t="shared" si="74"/>
        <v>5792105.6799999997</v>
      </c>
      <c r="L233" s="170">
        <f t="shared" si="74"/>
        <v>0</v>
      </c>
      <c r="M233" s="170">
        <f t="shared" si="74"/>
        <v>0</v>
      </c>
      <c r="N233" s="170">
        <f t="shared" si="74"/>
        <v>0</v>
      </c>
      <c r="O233" s="170">
        <f t="shared" si="74"/>
        <v>0</v>
      </c>
      <c r="P233" s="170">
        <f t="shared" si="74"/>
        <v>0</v>
      </c>
      <c r="Q233" s="170">
        <f t="shared" si="74"/>
        <v>0</v>
      </c>
      <c r="R233" s="170">
        <f t="shared" si="74"/>
        <v>0</v>
      </c>
      <c r="S233" s="170">
        <f t="shared" si="74"/>
        <v>0</v>
      </c>
      <c r="T233" s="170">
        <f t="shared" si="74"/>
        <v>0</v>
      </c>
      <c r="U233" s="170">
        <f t="shared" si="74"/>
        <v>0</v>
      </c>
      <c r="V233" s="59">
        <f t="shared" si="68"/>
        <v>5868059.2799999993</v>
      </c>
      <c r="W233" s="170">
        <f t="shared" si="74"/>
        <v>156745.26</v>
      </c>
      <c r="X233" s="170">
        <f t="shared" si="74"/>
        <v>2640</v>
      </c>
      <c r="Y233" s="170">
        <f>Y234+Y237+Y239+Y241+Y245+Y249+Y296</f>
        <v>125674.78</v>
      </c>
      <c r="Z233" s="170">
        <f t="shared" si="74"/>
        <v>0</v>
      </c>
      <c r="AA233" s="170">
        <f t="shared" si="74"/>
        <v>0</v>
      </c>
      <c r="AB233" s="170">
        <f t="shared" si="74"/>
        <v>0</v>
      </c>
      <c r="AC233" s="170">
        <f t="shared" si="74"/>
        <v>0</v>
      </c>
      <c r="AD233" s="59">
        <f t="shared" si="72"/>
        <v>285060.04000000004</v>
      </c>
      <c r="AE233" s="170">
        <f t="shared" si="74"/>
        <v>63585.39</v>
      </c>
      <c r="AF233" s="170">
        <f t="shared" si="74"/>
        <v>46755.68</v>
      </c>
      <c r="AG233" s="170">
        <f t="shared" si="74"/>
        <v>3471815.01</v>
      </c>
      <c r="AH233" s="170">
        <f t="shared" si="74"/>
        <v>569878.82999999996</v>
      </c>
      <c r="AI233" s="170">
        <f t="shared" si="74"/>
        <v>0</v>
      </c>
      <c r="AJ233" s="170">
        <f t="shared" si="74"/>
        <v>0</v>
      </c>
      <c r="AK233" s="170">
        <f t="shared" si="74"/>
        <v>0</v>
      </c>
      <c r="AL233" s="170">
        <f t="shared" si="74"/>
        <v>0</v>
      </c>
      <c r="AM233" s="170">
        <f t="shared" si="74"/>
        <v>0</v>
      </c>
      <c r="AN233" s="170">
        <f t="shared" si="74"/>
        <v>0</v>
      </c>
      <c r="AO233" s="170">
        <f t="shared" si="74"/>
        <v>0</v>
      </c>
      <c r="AP233" s="170">
        <f t="shared" si="74"/>
        <v>0</v>
      </c>
      <c r="AQ233" s="170">
        <f t="shared" si="74"/>
        <v>0</v>
      </c>
      <c r="AR233" s="170">
        <f t="shared" si="74"/>
        <v>0</v>
      </c>
      <c r="AS233" s="170">
        <f t="shared" si="74"/>
        <v>0</v>
      </c>
      <c r="AT233" s="170">
        <f t="shared" si="74"/>
        <v>0</v>
      </c>
      <c r="AU233" s="58">
        <f t="shared" si="69"/>
        <v>4152034.9099999997</v>
      </c>
      <c r="AV233" s="59">
        <f t="shared" si="70"/>
        <v>10305154.229999999</v>
      </c>
      <c r="AW233" s="62"/>
      <c r="AX233" s="63">
        <f t="shared" si="65"/>
        <v>6153119.3199999994</v>
      </c>
      <c r="AY233" s="63">
        <f t="shared" si="66"/>
        <v>0</v>
      </c>
      <c r="AZ233" s="63">
        <f t="shared" si="67"/>
        <v>0</v>
      </c>
      <c r="BA233" s="63">
        <f t="shared" si="73"/>
        <v>0</v>
      </c>
      <c r="BB233" s="64">
        <f t="shared" si="71"/>
        <v>6153119.3199999994</v>
      </c>
      <c r="BL233" s="66"/>
    </row>
    <row r="234" spans="1:64" s="183" customFormat="1" ht="58.5" customHeight="1" x14ac:dyDescent="0.3">
      <c r="A234" s="178">
        <v>341</v>
      </c>
      <c r="B234" s="179"/>
      <c r="C234" s="180" t="s">
        <v>468</v>
      </c>
      <c r="D234" s="179"/>
      <c r="E234" s="181" t="s">
        <v>469</v>
      </c>
      <c r="F234" s="117"/>
      <c r="G234" s="182">
        <f>SUM(G235:G236)</f>
        <v>0</v>
      </c>
      <c r="H234" s="182">
        <f>SUM(H235:H236)</f>
        <v>0</v>
      </c>
      <c r="I234" s="182">
        <f>SUM(I235:I236)</f>
        <v>0</v>
      </c>
      <c r="J234" s="182">
        <f t="shared" ref="J234:U234" si="75">SUM(J235:J236)</f>
        <v>0</v>
      </c>
      <c r="K234" s="182">
        <f t="shared" si="75"/>
        <v>0</v>
      </c>
      <c r="L234" s="182">
        <f t="shared" si="75"/>
        <v>0</v>
      </c>
      <c r="M234" s="182">
        <f t="shared" si="75"/>
        <v>0</v>
      </c>
      <c r="N234" s="182">
        <f t="shared" si="75"/>
        <v>0</v>
      </c>
      <c r="O234" s="182">
        <f t="shared" si="75"/>
        <v>0</v>
      </c>
      <c r="P234" s="182">
        <f t="shared" si="75"/>
        <v>0</v>
      </c>
      <c r="Q234" s="182">
        <f t="shared" si="75"/>
        <v>0</v>
      </c>
      <c r="R234" s="182">
        <f t="shared" si="75"/>
        <v>0</v>
      </c>
      <c r="S234" s="182">
        <f t="shared" si="75"/>
        <v>0</v>
      </c>
      <c r="T234" s="182">
        <f t="shared" si="75"/>
        <v>0</v>
      </c>
      <c r="U234" s="182">
        <f t="shared" si="75"/>
        <v>0</v>
      </c>
      <c r="V234" s="59">
        <f t="shared" si="68"/>
        <v>0</v>
      </c>
      <c r="W234" s="182">
        <f t="shared" ref="W234:AT234" si="76">SUM(W235:W236)</f>
        <v>0</v>
      </c>
      <c r="X234" s="182">
        <f t="shared" si="76"/>
        <v>0</v>
      </c>
      <c r="Y234" s="182">
        <f>SUM(Y235:Y236)</f>
        <v>0</v>
      </c>
      <c r="Z234" s="182">
        <f t="shared" si="76"/>
        <v>0</v>
      </c>
      <c r="AA234" s="182">
        <f t="shared" si="76"/>
        <v>0</v>
      </c>
      <c r="AB234" s="182">
        <f t="shared" si="76"/>
        <v>0</v>
      </c>
      <c r="AC234" s="182">
        <f t="shared" si="76"/>
        <v>0</v>
      </c>
      <c r="AD234" s="59">
        <f t="shared" si="72"/>
        <v>0</v>
      </c>
      <c r="AE234" s="182">
        <f t="shared" si="76"/>
        <v>0</v>
      </c>
      <c r="AF234" s="182">
        <f t="shared" si="76"/>
        <v>0</v>
      </c>
      <c r="AG234" s="182">
        <f t="shared" si="76"/>
        <v>0</v>
      </c>
      <c r="AH234" s="182">
        <f t="shared" si="76"/>
        <v>0</v>
      </c>
      <c r="AI234" s="182">
        <f t="shared" si="76"/>
        <v>0</v>
      </c>
      <c r="AJ234" s="182">
        <f t="shared" si="76"/>
        <v>0</v>
      </c>
      <c r="AK234" s="182">
        <f t="shared" si="76"/>
        <v>0</v>
      </c>
      <c r="AL234" s="182">
        <f t="shared" si="76"/>
        <v>0</v>
      </c>
      <c r="AM234" s="182">
        <f t="shared" si="76"/>
        <v>0</v>
      </c>
      <c r="AN234" s="182">
        <f t="shared" si="76"/>
        <v>0</v>
      </c>
      <c r="AO234" s="182">
        <f t="shared" si="76"/>
        <v>0</v>
      </c>
      <c r="AP234" s="182">
        <f t="shared" si="76"/>
        <v>0</v>
      </c>
      <c r="AQ234" s="182">
        <f t="shared" si="76"/>
        <v>0</v>
      </c>
      <c r="AR234" s="182">
        <f t="shared" si="76"/>
        <v>0</v>
      </c>
      <c r="AS234" s="182">
        <f t="shared" si="76"/>
        <v>0</v>
      </c>
      <c r="AT234" s="182">
        <f t="shared" si="76"/>
        <v>0</v>
      </c>
      <c r="AU234" s="58">
        <f t="shared" si="69"/>
        <v>0</v>
      </c>
      <c r="AV234" s="59">
        <f t="shared" si="70"/>
        <v>0</v>
      </c>
      <c r="AW234" s="62"/>
      <c r="AX234" s="63">
        <f t="shared" si="65"/>
        <v>0</v>
      </c>
      <c r="AY234" s="63">
        <f t="shared" si="66"/>
        <v>0</v>
      </c>
      <c r="AZ234" s="63">
        <f t="shared" si="67"/>
        <v>0</v>
      </c>
      <c r="BA234" s="63">
        <f t="shared" si="73"/>
        <v>0</v>
      </c>
      <c r="BB234" s="64">
        <f t="shared" si="71"/>
        <v>0</v>
      </c>
      <c r="BL234" s="66"/>
    </row>
    <row r="235" spans="1:64" s="183" customFormat="1" ht="37.5" customHeight="1" x14ac:dyDescent="0.3">
      <c r="A235" s="184"/>
      <c r="B235" s="179"/>
      <c r="C235" s="180" t="s">
        <v>470</v>
      </c>
      <c r="D235" s="179"/>
      <c r="E235" s="185" t="s">
        <v>471</v>
      </c>
      <c r="F235" s="137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59">
        <f t="shared" si="68"/>
        <v>0</v>
      </c>
      <c r="W235" s="78"/>
      <c r="X235" s="78"/>
      <c r="Y235" s="78"/>
      <c r="Z235" s="78"/>
      <c r="AA235" s="78"/>
      <c r="AB235" s="78"/>
      <c r="AC235" s="78"/>
      <c r="AD235" s="59">
        <f t="shared" si="72"/>
        <v>0</v>
      </c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58">
        <f t="shared" si="69"/>
        <v>0</v>
      </c>
      <c r="AV235" s="59">
        <f t="shared" si="70"/>
        <v>0</v>
      </c>
      <c r="AW235" s="62"/>
      <c r="AX235" s="63">
        <f t="shared" si="65"/>
        <v>0</v>
      </c>
      <c r="AY235" s="63">
        <f t="shared" si="66"/>
        <v>0</v>
      </c>
      <c r="AZ235" s="63">
        <f t="shared" si="67"/>
        <v>0</v>
      </c>
      <c r="BA235" s="63">
        <f t="shared" si="73"/>
        <v>0</v>
      </c>
      <c r="BB235" s="64">
        <f t="shared" si="71"/>
        <v>0</v>
      </c>
      <c r="BL235" s="66"/>
    </row>
    <row r="236" spans="1:64" s="183" customFormat="1" ht="15.95" customHeight="1" x14ac:dyDescent="0.3">
      <c r="A236" s="184"/>
      <c r="B236" s="179"/>
      <c r="C236" s="180" t="s">
        <v>472</v>
      </c>
      <c r="D236" s="179"/>
      <c r="E236" s="186" t="s">
        <v>473</v>
      </c>
      <c r="F236" s="137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59">
        <f t="shared" si="68"/>
        <v>0</v>
      </c>
      <c r="W236" s="78"/>
      <c r="X236" s="78"/>
      <c r="Y236" s="78"/>
      <c r="Z236" s="78"/>
      <c r="AA236" s="78"/>
      <c r="AB236" s="78"/>
      <c r="AC236" s="78"/>
      <c r="AD236" s="59">
        <f t="shared" si="72"/>
        <v>0</v>
      </c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58">
        <f t="shared" si="69"/>
        <v>0</v>
      </c>
      <c r="AV236" s="59">
        <f t="shared" si="70"/>
        <v>0</v>
      </c>
      <c r="AW236" s="62"/>
      <c r="AX236" s="63">
        <f t="shared" si="65"/>
        <v>0</v>
      </c>
      <c r="AY236" s="63">
        <f t="shared" si="66"/>
        <v>0</v>
      </c>
      <c r="AZ236" s="63">
        <f t="shared" si="67"/>
        <v>0</v>
      </c>
      <c r="BA236" s="63">
        <f t="shared" si="73"/>
        <v>0</v>
      </c>
      <c r="BB236" s="64">
        <f t="shared" si="71"/>
        <v>0</v>
      </c>
      <c r="BL236" s="66"/>
    </row>
    <row r="237" spans="1:64" s="183" customFormat="1" ht="15.95" customHeight="1" x14ac:dyDescent="0.3">
      <c r="A237" s="187">
        <v>342</v>
      </c>
      <c r="B237" s="179"/>
      <c r="C237" s="180" t="s">
        <v>474</v>
      </c>
      <c r="D237" s="179"/>
      <c r="E237" s="188" t="s">
        <v>475</v>
      </c>
      <c r="F237" s="189"/>
      <c r="G237" s="182">
        <f>G238</f>
        <v>0</v>
      </c>
      <c r="H237" s="182">
        <f>H238</f>
        <v>0</v>
      </c>
      <c r="I237" s="182">
        <f>I238</f>
        <v>0</v>
      </c>
      <c r="J237" s="182">
        <f t="shared" ref="J237:AT237" si="77">J238</f>
        <v>0</v>
      </c>
      <c r="K237" s="182">
        <f t="shared" si="77"/>
        <v>5792105.6799999997</v>
      </c>
      <c r="L237" s="182">
        <f t="shared" si="77"/>
        <v>0</v>
      </c>
      <c r="M237" s="182">
        <f t="shared" si="77"/>
        <v>0</v>
      </c>
      <c r="N237" s="182">
        <f t="shared" si="77"/>
        <v>0</v>
      </c>
      <c r="O237" s="182">
        <f t="shared" si="77"/>
        <v>0</v>
      </c>
      <c r="P237" s="182">
        <f t="shared" si="77"/>
        <v>0</v>
      </c>
      <c r="Q237" s="182">
        <f t="shared" si="77"/>
        <v>0</v>
      </c>
      <c r="R237" s="182">
        <f t="shared" si="77"/>
        <v>0</v>
      </c>
      <c r="S237" s="182">
        <f t="shared" si="77"/>
        <v>0</v>
      </c>
      <c r="T237" s="182">
        <f t="shared" si="77"/>
        <v>0</v>
      </c>
      <c r="U237" s="182">
        <f t="shared" si="77"/>
        <v>0</v>
      </c>
      <c r="V237" s="59">
        <f t="shared" si="68"/>
        <v>5792105.6799999997</v>
      </c>
      <c r="W237" s="182">
        <f t="shared" si="77"/>
        <v>0</v>
      </c>
      <c r="X237" s="182">
        <f t="shared" si="77"/>
        <v>0</v>
      </c>
      <c r="Y237" s="182">
        <f>Y238</f>
        <v>107954.64</v>
      </c>
      <c r="Z237" s="182">
        <f t="shared" si="77"/>
        <v>0</v>
      </c>
      <c r="AA237" s="182">
        <f t="shared" si="77"/>
        <v>0</v>
      </c>
      <c r="AB237" s="182">
        <f t="shared" si="77"/>
        <v>0</v>
      </c>
      <c r="AC237" s="182">
        <f t="shared" si="77"/>
        <v>0</v>
      </c>
      <c r="AD237" s="59">
        <f t="shared" si="72"/>
        <v>107954.64</v>
      </c>
      <c r="AE237" s="182">
        <f t="shared" si="77"/>
        <v>0</v>
      </c>
      <c r="AF237" s="182">
        <f t="shared" si="77"/>
        <v>0</v>
      </c>
      <c r="AG237" s="182">
        <f t="shared" si="77"/>
        <v>3471815.01</v>
      </c>
      <c r="AH237" s="182">
        <f t="shared" si="77"/>
        <v>0</v>
      </c>
      <c r="AI237" s="182">
        <f t="shared" si="77"/>
        <v>0</v>
      </c>
      <c r="AJ237" s="182">
        <f t="shared" si="77"/>
        <v>0</v>
      </c>
      <c r="AK237" s="182">
        <f t="shared" si="77"/>
        <v>0</v>
      </c>
      <c r="AL237" s="182">
        <f t="shared" si="77"/>
        <v>0</v>
      </c>
      <c r="AM237" s="182">
        <f t="shared" si="77"/>
        <v>0</v>
      </c>
      <c r="AN237" s="182">
        <f t="shared" si="77"/>
        <v>0</v>
      </c>
      <c r="AO237" s="182">
        <f t="shared" si="77"/>
        <v>0</v>
      </c>
      <c r="AP237" s="182">
        <f t="shared" si="77"/>
        <v>0</v>
      </c>
      <c r="AQ237" s="182">
        <f t="shared" si="77"/>
        <v>0</v>
      </c>
      <c r="AR237" s="182">
        <f t="shared" si="77"/>
        <v>0</v>
      </c>
      <c r="AS237" s="182">
        <f t="shared" si="77"/>
        <v>0</v>
      </c>
      <c r="AT237" s="182">
        <f t="shared" si="77"/>
        <v>0</v>
      </c>
      <c r="AU237" s="58">
        <f t="shared" si="69"/>
        <v>3471815.01</v>
      </c>
      <c r="AV237" s="59">
        <f t="shared" si="70"/>
        <v>9371875.3299999982</v>
      </c>
      <c r="AW237" s="62"/>
      <c r="AX237" s="63">
        <f t="shared" si="65"/>
        <v>5900060.3199999994</v>
      </c>
      <c r="AY237" s="63">
        <f t="shared" si="66"/>
        <v>0</v>
      </c>
      <c r="AZ237" s="63">
        <f t="shared" si="67"/>
        <v>0</v>
      </c>
      <c r="BA237" s="63">
        <f t="shared" si="73"/>
        <v>0</v>
      </c>
      <c r="BB237" s="64">
        <f t="shared" si="71"/>
        <v>5900060.3199999994</v>
      </c>
      <c r="BL237" s="66"/>
    </row>
    <row r="238" spans="1:64" s="183" customFormat="1" ht="15.95" customHeight="1" x14ac:dyDescent="0.3">
      <c r="A238" s="187"/>
      <c r="B238" s="179"/>
      <c r="C238" s="180" t="s">
        <v>476</v>
      </c>
      <c r="D238" s="179"/>
      <c r="E238" s="190" t="s">
        <v>477</v>
      </c>
      <c r="F238" s="191"/>
      <c r="G238" s="78"/>
      <c r="H238" s="78"/>
      <c r="I238" s="78"/>
      <c r="J238" s="78"/>
      <c r="K238" s="78">
        <v>5792105.6799999997</v>
      </c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59">
        <f t="shared" si="68"/>
        <v>5792105.6799999997</v>
      </c>
      <c r="W238" s="78"/>
      <c r="X238" s="78"/>
      <c r="Y238" s="78">
        <v>107954.64</v>
      </c>
      <c r="Z238" s="78"/>
      <c r="AA238" s="78"/>
      <c r="AB238" s="78"/>
      <c r="AC238" s="78"/>
      <c r="AD238" s="59">
        <f t="shared" si="72"/>
        <v>107954.64</v>
      </c>
      <c r="AE238" s="78"/>
      <c r="AF238" s="78"/>
      <c r="AG238" s="78">
        <f>3471815.01</f>
        <v>3471815.01</v>
      </c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58">
        <f t="shared" si="69"/>
        <v>3471815.01</v>
      </c>
      <c r="AV238" s="59">
        <f t="shared" si="70"/>
        <v>9371875.3299999982</v>
      </c>
      <c r="AW238" s="62"/>
      <c r="AX238" s="63">
        <f t="shared" si="65"/>
        <v>5900060.3199999994</v>
      </c>
      <c r="AY238" s="63">
        <f t="shared" si="66"/>
        <v>0</v>
      </c>
      <c r="AZ238" s="63">
        <f t="shared" si="67"/>
        <v>0</v>
      </c>
      <c r="BA238" s="63">
        <f t="shared" si="73"/>
        <v>0</v>
      </c>
      <c r="BB238" s="64">
        <f t="shared" si="71"/>
        <v>5900060.3199999994</v>
      </c>
      <c r="BL238" s="66"/>
    </row>
    <row r="239" spans="1:64" s="183" customFormat="1" ht="40.5" customHeight="1" x14ac:dyDescent="0.3">
      <c r="A239" s="187">
        <v>343</v>
      </c>
      <c r="B239" s="179"/>
      <c r="C239" s="180" t="s">
        <v>478</v>
      </c>
      <c r="D239" s="179"/>
      <c r="E239" s="188" t="s">
        <v>479</v>
      </c>
      <c r="F239" s="189"/>
      <c r="G239" s="182">
        <f>G240</f>
        <v>0</v>
      </c>
      <c r="H239" s="182">
        <f>H240</f>
        <v>0</v>
      </c>
      <c r="I239" s="182">
        <f>I240</f>
        <v>0</v>
      </c>
      <c r="J239" s="182">
        <f t="shared" ref="J239:AT239" si="78">J240</f>
        <v>0</v>
      </c>
      <c r="K239" s="182">
        <f t="shared" si="78"/>
        <v>0</v>
      </c>
      <c r="L239" s="182">
        <f t="shared" si="78"/>
        <v>0</v>
      </c>
      <c r="M239" s="182">
        <f t="shared" si="78"/>
        <v>0</v>
      </c>
      <c r="N239" s="182">
        <f t="shared" si="78"/>
        <v>0</v>
      </c>
      <c r="O239" s="182">
        <f t="shared" si="78"/>
        <v>0</v>
      </c>
      <c r="P239" s="182">
        <f t="shared" si="78"/>
        <v>0</v>
      </c>
      <c r="Q239" s="182">
        <f t="shared" si="78"/>
        <v>0</v>
      </c>
      <c r="R239" s="182">
        <f t="shared" si="78"/>
        <v>0</v>
      </c>
      <c r="S239" s="182">
        <f t="shared" si="78"/>
        <v>0</v>
      </c>
      <c r="T239" s="182">
        <f t="shared" si="78"/>
        <v>0</v>
      </c>
      <c r="U239" s="182">
        <f t="shared" si="78"/>
        <v>0</v>
      </c>
      <c r="V239" s="59">
        <f t="shared" si="68"/>
        <v>0</v>
      </c>
      <c r="W239" s="182">
        <f t="shared" si="78"/>
        <v>0</v>
      </c>
      <c r="X239" s="182">
        <f t="shared" si="78"/>
        <v>0</v>
      </c>
      <c r="Y239" s="182">
        <f>Y240</f>
        <v>0</v>
      </c>
      <c r="Z239" s="182">
        <f t="shared" si="78"/>
        <v>0</v>
      </c>
      <c r="AA239" s="182">
        <f t="shared" si="78"/>
        <v>0</v>
      </c>
      <c r="AB239" s="182">
        <f t="shared" si="78"/>
        <v>0</v>
      </c>
      <c r="AC239" s="182">
        <f t="shared" si="78"/>
        <v>0</v>
      </c>
      <c r="AD239" s="59">
        <f t="shared" si="72"/>
        <v>0</v>
      </c>
      <c r="AE239" s="182">
        <f t="shared" si="78"/>
        <v>0</v>
      </c>
      <c r="AF239" s="182">
        <f t="shared" si="78"/>
        <v>0</v>
      </c>
      <c r="AG239" s="182">
        <f t="shared" si="78"/>
        <v>0</v>
      </c>
      <c r="AH239" s="182">
        <f t="shared" si="78"/>
        <v>0</v>
      </c>
      <c r="AI239" s="182">
        <f t="shared" si="78"/>
        <v>0</v>
      </c>
      <c r="AJ239" s="182">
        <f t="shared" si="78"/>
        <v>0</v>
      </c>
      <c r="AK239" s="182">
        <f t="shared" si="78"/>
        <v>0</v>
      </c>
      <c r="AL239" s="182">
        <f t="shared" si="78"/>
        <v>0</v>
      </c>
      <c r="AM239" s="182">
        <f t="shared" si="78"/>
        <v>0</v>
      </c>
      <c r="AN239" s="182">
        <f t="shared" si="78"/>
        <v>0</v>
      </c>
      <c r="AO239" s="182">
        <f t="shared" si="78"/>
        <v>0</v>
      </c>
      <c r="AP239" s="182">
        <f t="shared" si="78"/>
        <v>0</v>
      </c>
      <c r="AQ239" s="182">
        <f t="shared" si="78"/>
        <v>0</v>
      </c>
      <c r="AR239" s="182">
        <f t="shared" si="78"/>
        <v>0</v>
      </c>
      <c r="AS239" s="182">
        <f t="shared" si="78"/>
        <v>0</v>
      </c>
      <c r="AT239" s="182">
        <f t="shared" si="78"/>
        <v>0</v>
      </c>
      <c r="AU239" s="58">
        <f t="shared" si="69"/>
        <v>0</v>
      </c>
      <c r="AV239" s="59">
        <f t="shared" si="70"/>
        <v>0</v>
      </c>
      <c r="AW239" s="62"/>
      <c r="AX239" s="63">
        <f t="shared" si="65"/>
        <v>0</v>
      </c>
      <c r="AY239" s="63">
        <f t="shared" si="66"/>
        <v>0</v>
      </c>
      <c r="AZ239" s="63">
        <f t="shared" si="67"/>
        <v>0</v>
      </c>
      <c r="BA239" s="63">
        <f t="shared" si="73"/>
        <v>0</v>
      </c>
      <c r="BB239" s="64">
        <f t="shared" si="71"/>
        <v>0</v>
      </c>
      <c r="BL239" s="66"/>
    </row>
    <row r="240" spans="1:64" s="183" customFormat="1" ht="15.95" customHeight="1" x14ac:dyDescent="0.3">
      <c r="A240" s="187"/>
      <c r="B240" s="179"/>
      <c r="C240" s="180" t="s">
        <v>480</v>
      </c>
      <c r="D240" s="179"/>
      <c r="E240" s="186" t="s">
        <v>481</v>
      </c>
      <c r="F240" s="137"/>
      <c r="G240" s="78"/>
      <c r="H240" s="78"/>
      <c r="I240" s="78"/>
      <c r="J240" s="78"/>
      <c r="K240" s="78"/>
      <c r="L240" s="192"/>
      <c r="M240" s="78"/>
      <c r="N240" s="78"/>
      <c r="O240" s="78"/>
      <c r="P240" s="78"/>
      <c r="Q240" s="78"/>
      <c r="R240" s="78"/>
      <c r="S240" s="78"/>
      <c r="T240" s="78"/>
      <c r="U240" s="78"/>
      <c r="V240" s="59">
        <f t="shared" si="68"/>
        <v>0</v>
      </c>
      <c r="W240" s="78"/>
      <c r="X240" s="78"/>
      <c r="Y240" s="78"/>
      <c r="Z240" s="78"/>
      <c r="AA240" s="78"/>
      <c r="AB240" s="78"/>
      <c r="AC240" s="78"/>
      <c r="AD240" s="59">
        <f t="shared" si="72"/>
        <v>0</v>
      </c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58">
        <f t="shared" si="69"/>
        <v>0</v>
      </c>
      <c r="AV240" s="59">
        <f t="shared" si="70"/>
        <v>0</v>
      </c>
      <c r="AW240" s="62"/>
      <c r="AX240" s="63">
        <f t="shared" si="65"/>
        <v>0</v>
      </c>
      <c r="AY240" s="63">
        <f t="shared" si="66"/>
        <v>0</v>
      </c>
      <c r="AZ240" s="63">
        <f t="shared" si="67"/>
        <v>0</v>
      </c>
      <c r="BA240" s="63">
        <f t="shared" si="73"/>
        <v>0</v>
      </c>
      <c r="BB240" s="64">
        <f t="shared" si="71"/>
        <v>0</v>
      </c>
      <c r="BL240" s="66"/>
    </row>
    <row r="241" spans="1:64" s="183" customFormat="1" ht="45.75" customHeight="1" x14ac:dyDescent="0.3">
      <c r="A241" s="187">
        <v>344</v>
      </c>
      <c r="B241" s="179"/>
      <c r="C241" s="180" t="s">
        <v>482</v>
      </c>
      <c r="D241" s="179"/>
      <c r="E241" s="188" t="s">
        <v>483</v>
      </c>
      <c r="F241" s="189"/>
      <c r="G241" s="182">
        <f>G242+G243+G244</f>
        <v>10500</v>
      </c>
      <c r="H241" s="182">
        <f>H242+H243+H244</f>
        <v>0</v>
      </c>
      <c r="I241" s="182">
        <f>I242+I243+I244</f>
        <v>0</v>
      </c>
      <c r="J241" s="182">
        <f t="shared" ref="J241:AT241" si="79">J242+J243+J244</f>
        <v>0</v>
      </c>
      <c r="K241" s="182">
        <f t="shared" si="79"/>
        <v>0</v>
      </c>
      <c r="L241" s="182">
        <f t="shared" si="79"/>
        <v>0</v>
      </c>
      <c r="M241" s="182">
        <f t="shared" si="79"/>
        <v>0</v>
      </c>
      <c r="N241" s="182">
        <f t="shared" si="79"/>
        <v>0</v>
      </c>
      <c r="O241" s="182">
        <f t="shared" si="79"/>
        <v>0</v>
      </c>
      <c r="P241" s="182">
        <f t="shared" si="79"/>
        <v>0</v>
      </c>
      <c r="Q241" s="182">
        <f t="shared" si="79"/>
        <v>0</v>
      </c>
      <c r="R241" s="182">
        <f t="shared" si="79"/>
        <v>0</v>
      </c>
      <c r="S241" s="182">
        <f t="shared" si="79"/>
        <v>0</v>
      </c>
      <c r="T241" s="182">
        <f t="shared" si="79"/>
        <v>0</v>
      </c>
      <c r="U241" s="182">
        <f t="shared" si="79"/>
        <v>0</v>
      </c>
      <c r="V241" s="59">
        <f t="shared" si="68"/>
        <v>10500</v>
      </c>
      <c r="W241" s="182">
        <f t="shared" si="79"/>
        <v>0</v>
      </c>
      <c r="X241" s="182">
        <f t="shared" si="79"/>
        <v>0</v>
      </c>
      <c r="Y241" s="182">
        <f>Y242+Y243+Y244</f>
        <v>0</v>
      </c>
      <c r="Z241" s="182">
        <f t="shared" si="79"/>
        <v>0</v>
      </c>
      <c r="AA241" s="182">
        <f t="shared" si="79"/>
        <v>0</v>
      </c>
      <c r="AB241" s="182">
        <f t="shared" si="79"/>
        <v>0</v>
      </c>
      <c r="AC241" s="182">
        <f t="shared" si="79"/>
        <v>0</v>
      </c>
      <c r="AD241" s="59">
        <f t="shared" si="72"/>
        <v>0</v>
      </c>
      <c r="AE241" s="182">
        <f t="shared" si="79"/>
        <v>0</v>
      </c>
      <c r="AF241" s="182">
        <f t="shared" si="79"/>
        <v>0</v>
      </c>
      <c r="AG241" s="182">
        <f t="shared" si="79"/>
        <v>0</v>
      </c>
      <c r="AH241" s="182">
        <f t="shared" si="79"/>
        <v>0</v>
      </c>
      <c r="AI241" s="182">
        <f t="shared" si="79"/>
        <v>0</v>
      </c>
      <c r="AJ241" s="182">
        <f t="shared" si="79"/>
        <v>0</v>
      </c>
      <c r="AK241" s="182">
        <f t="shared" si="79"/>
        <v>0</v>
      </c>
      <c r="AL241" s="182">
        <f t="shared" si="79"/>
        <v>0</v>
      </c>
      <c r="AM241" s="182">
        <f t="shared" si="79"/>
        <v>0</v>
      </c>
      <c r="AN241" s="182">
        <f t="shared" si="79"/>
        <v>0</v>
      </c>
      <c r="AO241" s="182">
        <f t="shared" si="79"/>
        <v>0</v>
      </c>
      <c r="AP241" s="182">
        <f t="shared" si="79"/>
        <v>0</v>
      </c>
      <c r="AQ241" s="182">
        <f t="shared" si="79"/>
        <v>0</v>
      </c>
      <c r="AR241" s="182">
        <f t="shared" si="79"/>
        <v>0</v>
      </c>
      <c r="AS241" s="182">
        <f t="shared" si="79"/>
        <v>0</v>
      </c>
      <c r="AT241" s="182">
        <f t="shared" si="79"/>
        <v>0</v>
      </c>
      <c r="AU241" s="58">
        <f t="shared" si="69"/>
        <v>0</v>
      </c>
      <c r="AV241" s="59">
        <f t="shared" si="70"/>
        <v>10500</v>
      </c>
      <c r="AW241" s="62"/>
      <c r="AX241" s="63">
        <f t="shared" si="65"/>
        <v>10500</v>
      </c>
      <c r="AY241" s="63">
        <f t="shared" si="66"/>
        <v>0</v>
      </c>
      <c r="AZ241" s="63">
        <f t="shared" si="67"/>
        <v>0</v>
      </c>
      <c r="BA241" s="63">
        <f t="shared" si="73"/>
        <v>0</v>
      </c>
      <c r="BB241" s="64">
        <f t="shared" si="71"/>
        <v>10500</v>
      </c>
      <c r="BL241" s="66"/>
    </row>
    <row r="242" spans="1:64" s="183" customFormat="1" ht="46.5" x14ac:dyDescent="0.3">
      <c r="A242" s="187"/>
      <c r="B242" s="179"/>
      <c r="C242" s="180" t="s">
        <v>484</v>
      </c>
      <c r="D242" s="179"/>
      <c r="E242" s="186" t="s">
        <v>485</v>
      </c>
      <c r="F242" s="137"/>
      <c r="G242" s="78">
        <v>10500</v>
      </c>
      <c r="H242" s="78"/>
      <c r="I242" s="78"/>
      <c r="J242" s="78"/>
      <c r="K242" s="78"/>
      <c r="L242" s="78"/>
      <c r="M242" s="123"/>
      <c r="N242" s="78"/>
      <c r="O242" s="78"/>
      <c r="P242" s="78"/>
      <c r="Q242" s="78"/>
      <c r="R242" s="78"/>
      <c r="S242" s="78"/>
      <c r="T242" s="78"/>
      <c r="U242" s="78"/>
      <c r="V242" s="59">
        <f t="shared" si="68"/>
        <v>10500</v>
      </c>
      <c r="W242" s="78"/>
      <c r="X242" s="78"/>
      <c r="Y242" s="78"/>
      <c r="Z242" s="78"/>
      <c r="AA242" s="78"/>
      <c r="AB242" s="78"/>
      <c r="AC242" s="78"/>
      <c r="AD242" s="59">
        <f t="shared" si="72"/>
        <v>0</v>
      </c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58">
        <f t="shared" si="69"/>
        <v>0</v>
      </c>
      <c r="AV242" s="59">
        <f t="shared" si="70"/>
        <v>10500</v>
      </c>
      <c r="AW242" s="62"/>
      <c r="AX242" s="63">
        <f t="shared" si="65"/>
        <v>10500</v>
      </c>
      <c r="AY242" s="63">
        <f t="shared" si="66"/>
        <v>0</v>
      </c>
      <c r="AZ242" s="63">
        <f t="shared" si="67"/>
        <v>0</v>
      </c>
      <c r="BA242" s="63">
        <f t="shared" si="73"/>
        <v>0</v>
      </c>
      <c r="BB242" s="64">
        <f t="shared" si="71"/>
        <v>10500</v>
      </c>
      <c r="BL242" s="66"/>
    </row>
    <row r="243" spans="1:64" s="183" customFormat="1" ht="15.95" customHeight="1" x14ac:dyDescent="0.3">
      <c r="A243" s="187"/>
      <c r="B243" s="179"/>
      <c r="C243" s="180" t="s">
        <v>486</v>
      </c>
      <c r="D243" s="179"/>
      <c r="E243" s="186" t="s">
        <v>487</v>
      </c>
      <c r="F243" s="137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59">
        <f t="shared" si="68"/>
        <v>0</v>
      </c>
      <c r="W243" s="78"/>
      <c r="X243" s="78"/>
      <c r="Y243" s="78"/>
      <c r="Z243" s="78"/>
      <c r="AA243" s="78"/>
      <c r="AB243" s="78"/>
      <c r="AC243" s="78"/>
      <c r="AD243" s="59">
        <f t="shared" si="72"/>
        <v>0</v>
      </c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58">
        <f t="shared" si="69"/>
        <v>0</v>
      </c>
      <c r="AV243" s="59">
        <f t="shared" si="70"/>
        <v>0</v>
      </c>
      <c r="AW243" s="62"/>
      <c r="AX243" s="63">
        <f t="shared" si="65"/>
        <v>0</v>
      </c>
      <c r="AY243" s="63">
        <f t="shared" si="66"/>
        <v>0</v>
      </c>
      <c r="AZ243" s="63">
        <f t="shared" si="67"/>
        <v>0</v>
      </c>
      <c r="BA243" s="63">
        <f t="shared" si="73"/>
        <v>0</v>
      </c>
      <c r="BB243" s="64">
        <f t="shared" si="71"/>
        <v>0</v>
      </c>
      <c r="BL243" s="66"/>
    </row>
    <row r="244" spans="1:64" s="183" customFormat="1" ht="15.95" customHeight="1" x14ac:dyDescent="0.3">
      <c r="A244" s="187"/>
      <c r="B244" s="179"/>
      <c r="C244" s="180" t="s">
        <v>488</v>
      </c>
      <c r="D244" s="179"/>
      <c r="E244" s="186" t="s">
        <v>489</v>
      </c>
      <c r="F244" s="137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59">
        <f t="shared" si="68"/>
        <v>0</v>
      </c>
      <c r="W244" s="78"/>
      <c r="X244" s="78"/>
      <c r="Y244" s="78"/>
      <c r="Z244" s="78"/>
      <c r="AA244" s="78"/>
      <c r="AB244" s="78"/>
      <c r="AC244" s="78"/>
      <c r="AD244" s="59">
        <f t="shared" si="72"/>
        <v>0</v>
      </c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58">
        <f t="shared" si="69"/>
        <v>0</v>
      </c>
      <c r="AV244" s="59">
        <f t="shared" si="70"/>
        <v>0</v>
      </c>
      <c r="AW244" s="62"/>
      <c r="AX244" s="63">
        <f t="shared" si="65"/>
        <v>0</v>
      </c>
      <c r="AY244" s="63">
        <f t="shared" si="66"/>
        <v>0</v>
      </c>
      <c r="AZ244" s="63">
        <f t="shared" si="67"/>
        <v>0</v>
      </c>
      <c r="BA244" s="63">
        <f t="shared" si="73"/>
        <v>0</v>
      </c>
      <c r="BB244" s="64">
        <f t="shared" si="71"/>
        <v>0</v>
      </c>
      <c r="BL244" s="66"/>
    </row>
    <row r="245" spans="1:64" s="183" customFormat="1" ht="38.25" customHeight="1" x14ac:dyDescent="0.3">
      <c r="A245" s="187">
        <v>345</v>
      </c>
      <c r="B245" s="179"/>
      <c r="C245" s="180" t="s">
        <v>490</v>
      </c>
      <c r="D245" s="179"/>
      <c r="E245" s="188" t="s">
        <v>491</v>
      </c>
      <c r="F245" s="189"/>
      <c r="G245" s="182">
        <f>G246+G247+G248</f>
        <v>0</v>
      </c>
      <c r="H245" s="182">
        <f>H246+H247+H248</f>
        <v>0</v>
      </c>
      <c r="I245" s="182">
        <f>I246+I247+I248</f>
        <v>0</v>
      </c>
      <c r="J245" s="182">
        <f t="shared" ref="J245:AT245" si="80">J246+J247+J248</f>
        <v>0</v>
      </c>
      <c r="K245" s="182">
        <f t="shared" si="80"/>
        <v>0</v>
      </c>
      <c r="L245" s="182">
        <f t="shared" si="80"/>
        <v>0</v>
      </c>
      <c r="M245" s="182">
        <f t="shared" si="80"/>
        <v>0</v>
      </c>
      <c r="N245" s="182">
        <f t="shared" si="80"/>
        <v>0</v>
      </c>
      <c r="O245" s="182">
        <f t="shared" si="80"/>
        <v>0</v>
      </c>
      <c r="P245" s="182">
        <f t="shared" si="80"/>
        <v>0</v>
      </c>
      <c r="Q245" s="182">
        <f t="shared" si="80"/>
        <v>0</v>
      </c>
      <c r="R245" s="182">
        <f t="shared" si="80"/>
        <v>0</v>
      </c>
      <c r="S245" s="182">
        <f t="shared" si="80"/>
        <v>0</v>
      </c>
      <c r="T245" s="182">
        <f t="shared" si="80"/>
        <v>0</v>
      </c>
      <c r="U245" s="182">
        <f t="shared" si="80"/>
        <v>0</v>
      </c>
      <c r="V245" s="59">
        <f t="shared" si="68"/>
        <v>0</v>
      </c>
      <c r="W245" s="182">
        <f t="shared" si="80"/>
        <v>0</v>
      </c>
      <c r="X245" s="182">
        <f t="shared" si="80"/>
        <v>0</v>
      </c>
      <c r="Y245" s="182">
        <f>Y246+Y247+Y248</f>
        <v>0</v>
      </c>
      <c r="Z245" s="182">
        <f t="shared" si="80"/>
        <v>0</v>
      </c>
      <c r="AA245" s="182">
        <f t="shared" si="80"/>
        <v>0</v>
      </c>
      <c r="AB245" s="182">
        <f t="shared" si="80"/>
        <v>0</v>
      </c>
      <c r="AC245" s="182">
        <f t="shared" si="80"/>
        <v>0</v>
      </c>
      <c r="AD245" s="59">
        <f t="shared" si="72"/>
        <v>0</v>
      </c>
      <c r="AE245" s="182">
        <f t="shared" si="80"/>
        <v>0</v>
      </c>
      <c r="AF245" s="182">
        <f t="shared" si="80"/>
        <v>0</v>
      </c>
      <c r="AG245" s="182">
        <f t="shared" si="80"/>
        <v>0</v>
      </c>
      <c r="AH245" s="182">
        <f t="shared" si="80"/>
        <v>0</v>
      </c>
      <c r="AI245" s="182">
        <f t="shared" si="80"/>
        <v>0</v>
      </c>
      <c r="AJ245" s="182">
        <f t="shared" si="80"/>
        <v>0</v>
      </c>
      <c r="AK245" s="182">
        <f t="shared" si="80"/>
        <v>0</v>
      </c>
      <c r="AL245" s="182">
        <f t="shared" si="80"/>
        <v>0</v>
      </c>
      <c r="AM245" s="182">
        <f t="shared" si="80"/>
        <v>0</v>
      </c>
      <c r="AN245" s="182">
        <f t="shared" si="80"/>
        <v>0</v>
      </c>
      <c r="AO245" s="182">
        <f t="shared" si="80"/>
        <v>0</v>
      </c>
      <c r="AP245" s="182">
        <f t="shared" si="80"/>
        <v>0</v>
      </c>
      <c r="AQ245" s="182">
        <f t="shared" si="80"/>
        <v>0</v>
      </c>
      <c r="AR245" s="182">
        <f t="shared" si="80"/>
        <v>0</v>
      </c>
      <c r="AS245" s="182">
        <f t="shared" si="80"/>
        <v>0</v>
      </c>
      <c r="AT245" s="182">
        <f t="shared" si="80"/>
        <v>0</v>
      </c>
      <c r="AU245" s="58">
        <f t="shared" si="69"/>
        <v>0</v>
      </c>
      <c r="AV245" s="59">
        <f t="shared" si="70"/>
        <v>0</v>
      </c>
      <c r="AW245" s="62"/>
      <c r="AX245" s="63">
        <f t="shared" si="65"/>
        <v>0</v>
      </c>
      <c r="AY245" s="63">
        <f t="shared" si="66"/>
        <v>0</v>
      </c>
      <c r="AZ245" s="63">
        <f t="shared" si="67"/>
        <v>0</v>
      </c>
      <c r="BA245" s="63">
        <f t="shared" si="73"/>
        <v>0</v>
      </c>
      <c r="BB245" s="64">
        <f t="shared" si="71"/>
        <v>0</v>
      </c>
      <c r="BL245" s="66"/>
    </row>
    <row r="246" spans="1:64" s="183" customFormat="1" ht="35.25" customHeight="1" x14ac:dyDescent="0.3">
      <c r="A246" s="187"/>
      <c r="B246" s="179"/>
      <c r="C246" s="180" t="s">
        <v>492</v>
      </c>
      <c r="D246" s="179"/>
      <c r="E246" s="193" t="s">
        <v>493</v>
      </c>
      <c r="F246" s="194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59">
        <f t="shared" si="68"/>
        <v>0</v>
      </c>
      <c r="W246" s="78"/>
      <c r="X246" s="78"/>
      <c r="Y246" s="78"/>
      <c r="Z246" s="78"/>
      <c r="AA246" s="78"/>
      <c r="AB246" s="78"/>
      <c r="AC246" s="78"/>
      <c r="AD246" s="59">
        <f t="shared" si="72"/>
        <v>0</v>
      </c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58">
        <f t="shared" si="69"/>
        <v>0</v>
      </c>
      <c r="AV246" s="59">
        <f t="shared" si="70"/>
        <v>0</v>
      </c>
      <c r="AW246" s="62"/>
      <c r="AX246" s="63">
        <f t="shared" si="65"/>
        <v>0</v>
      </c>
      <c r="AY246" s="63">
        <f t="shared" si="66"/>
        <v>0</v>
      </c>
      <c r="AZ246" s="63">
        <f t="shared" si="67"/>
        <v>0</v>
      </c>
      <c r="BA246" s="63">
        <f t="shared" si="73"/>
        <v>0</v>
      </c>
      <c r="BB246" s="64">
        <f t="shared" si="71"/>
        <v>0</v>
      </c>
      <c r="BL246" s="66"/>
    </row>
    <row r="247" spans="1:64" s="183" customFormat="1" ht="15.95" customHeight="1" x14ac:dyDescent="0.3">
      <c r="A247" s="187"/>
      <c r="B247" s="179"/>
      <c r="C247" s="180" t="s">
        <v>494</v>
      </c>
      <c r="D247" s="179"/>
      <c r="E247" s="193" t="s">
        <v>495</v>
      </c>
      <c r="F247" s="194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59">
        <f t="shared" si="68"/>
        <v>0</v>
      </c>
      <c r="W247" s="78"/>
      <c r="X247" s="78"/>
      <c r="Y247" s="78"/>
      <c r="Z247" s="78"/>
      <c r="AA247" s="78"/>
      <c r="AB247" s="78"/>
      <c r="AC247" s="78"/>
      <c r="AD247" s="59">
        <f t="shared" si="72"/>
        <v>0</v>
      </c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58">
        <f t="shared" si="69"/>
        <v>0</v>
      </c>
      <c r="AV247" s="59">
        <f t="shared" si="70"/>
        <v>0</v>
      </c>
      <c r="AW247" s="62"/>
      <c r="AX247" s="63">
        <f t="shared" si="65"/>
        <v>0</v>
      </c>
      <c r="AY247" s="63">
        <f t="shared" si="66"/>
        <v>0</v>
      </c>
      <c r="AZ247" s="63">
        <f t="shared" si="67"/>
        <v>0</v>
      </c>
      <c r="BA247" s="63">
        <f t="shared" si="73"/>
        <v>0</v>
      </c>
      <c r="BB247" s="64">
        <f t="shared" si="71"/>
        <v>0</v>
      </c>
      <c r="BL247" s="66"/>
    </row>
    <row r="248" spans="1:64" s="183" customFormat="1" ht="15.95" customHeight="1" x14ac:dyDescent="0.3">
      <c r="A248" s="187"/>
      <c r="B248" s="179"/>
      <c r="C248" s="180" t="s">
        <v>496</v>
      </c>
      <c r="D248" s="179"/>
      <c r="E248" s="76" t="s">
        <v>497</v>
      </c>
      <c r="F248" s="77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59">
        <f t="shared" si="68"/>
        <v>0</v>
      </c>
      <c r="W248" s="78"/>
      <c r="X248" s="78"/>
      <c r="Y248" s="78"/>
      <c r="Z248" s="78"/>
      <c r="AA248" s="78"/>
      <c r="AB248" s="78"/>
      <c r="AC248" s="78"/>
      <c r="AD248" s="59">
        <f t="shared" si="72"/>
        <v>0</v>
      </c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58">
        <f t="shared" si="69"/>
        <v>0</v>
      </c>
      <c r="AV248" s="59">
        <f t="shared" si="70"/>
        <v>0</v>
      </c>
      <c r="AW248" s="62"/>
      <c r="AX248" s="63">
        <f t="shared" si="65"/>
        <v>0</v>
      </c>
      <c r="AY248" s="63">
        <f t="shared" si="66"/>
        <v>0</v>
      </c>
      <c r="AZ248" s="63">
        <f t="shared" si="67"/>
        <v>0</v>
      </c>
      <c r="BA248" s="63">
        <f t="shared" si="73"/>
        <v>0</v>
      </c>
      <c r="BB248" s="64">
        <f t="shared" si="71"/>
        <v>0</v>
      </c>
      <c r="BL248" s="66"/>
    </row>
    <row r="249" spans="1:64" s="183" customFormat="1" ht="45" customHeight="1" x14ac:dyDescent="0.3">
      <c r="A249" s="187">
        <v>346</v>
      </c>
      <c r="B249" s="179"/>
      <c r="C249" s="180" t="s">
        <v>498</v>
      </c>
      <c r="D249" s="179"/>
      <c r="E249" s="188" t="s">
        <v>499</v>
      </c>
      <c r="F249" s="189"/>
      <c r="G249" s="182">
        <f>SUM(G250:G295)</f>
        <v>65453.599999999999</v>
      </c>
      <c r="H249" s="182">
        <f>SUM(H250:H295)</f>
        <v>0</v>
      </c>
      <c r="I249" s="182">
        <f>SUM(I250:I295)</f>
        <v>0</v>
      </c>
      <c r="J249" s="182">
        <f t="shared" ref="J249:AT249" si="81">SUM(J250:J295)</f>
        <v>0</v>
      </c>
      <c r="K249" s="182">
        <f t="shared" si="81"/>
        <v>0</v>
      </c>
      <c r="L249" s="182">
        <f t="shared" si="81"/>
        <v>0</v>
      </c>
      <c r="M249" s="182">
        <f t="shared" si="81"/>
        <v>0</v>
      </c>
      <c r="N249" s="182">
        <f t="shared" si="81"/>
        <v>0</v>
      </c>
      <c r="O249" s="182">
        <f t="shared" si="81"/>
        <v>0</v>
      </c>
      <c r="P249" s="182">
        <f t="shared" si="81"/>
        <v>0</v>
      </c>
      <c r="Q249" s="182">
        <f t="shared" si="81"/>
        <v>0</v>
      </c>
      <c r="R249" s="182">
        <f t="shared" si="81"/>
        <v>0</v>
      </c>
      <c r="S249" s="182">
        <f t="shared" si="81"/>
        <v>0</v>
      </c>
      <c r="T249" s="182">
        <f t="shared" si="81"/>
        <v>0</v>
      </c>
      <c r="U249" s="182">
        <f t="shared" si="81"/>
        <v>0</v>
      </c>
      <c r="V249" s="59">
        <f t="shared" si="68"/>
        <v>65453.599999999999</v>
      </c>
      <c r="W249" s="182">
        <f t="shared" si="81"/>
        <v>156745.26</v>
      </c>
      <c r="X249" s="182">
        <f t="shared" si="81"/>
        <v>2640</v>
      </c>
      <c r="Y249" s="182">
        <f t="shared" si="81"/>
        <v>17720.14</v>
      </c>
      <c r="Z249" s="182">
        <f t="shared" si="81"/>
        <v>0</v>
      </c>
      <c r="AA249" s="182">
        <f t="shared" si="81"/>
        <v>0</v>
      </c>
      <c r="AB249" s="182">
        <f t="shared" si="81"/>
        <v>0</v>
      </c>
      <c r="AC249" s="182">
        <f t="shared" si="81"/>
        <v>0</v>
      </c>
      <c r="AD249" s="59">
        <f t="shared" si="72"/>
        <v>177105.40000000002</v>
      </c>
      <c r="AE249" s="182">
        <f t="shared" si="81"/>
        <v>63585.39</v>
      </c>
      <c r="AF249" s="182">
        <f t="shared" si="81"/>
        <v>46755.68</v>
      </c>
      <c r="AG249" s="182">
        <f t="shared" si="81"/>
        <v>0</v>
      </c>
      <c r="AH249" s="182">
        <f t="shared" si="81"/>
        <v>569878.82999999996</v>
      </c>
      <c r="AI249" s="182">
        <f t="shared" si="81"/>
        <v>0</v>
      </c>
      <c r="AJ249" s="182">
        <f t="shared" si="81"/>
        <v>0</v>
      </c>
      <c r="AK249" s="182">
        <f t="shared" si="81"/>
        <v>0</v>
      </c>
      <c r="AL249" s="182">
        <f t="shared" si="81"/>
        <v>0</v>
      </c>
      <c r="AM249" s="182">
        <f t="shared" si="81"/>
        <v>0</v>
      </c>
      <c r="AN249" s="182">
        <f t="shared" si="81"/>
        <v>0</v>
      </c>
      <c r="AO249" s="182">
        <f t="shared" si="81"/>
        <v>0</v>
      </c>
      <c r="AP249" s="182">
        <f t="shared" si="81"/>
        <v>0</v>
      </c>
      <c r="AQ249" s="182">
        <f t="shared" si="81"/>
        <v>0</v>
      </c>
      <c r="AR249" s="182">
        <f t="shared" si="81"/>
        <v>0</v>
      </c>
      <c r="AS249" s="182">
        <f t="shared" si="81"/>
        <v>0</v>
      </c>
      <c r="AT249" s="182">
        <f t="shared" si="81"/>
        <v>0</v>
      </c>
      <c r="AU249" s="58">
        <f t="shared" si="69"/>
        <v>680219.89999999991</v>
      </c>
      <c r="AV249" s="59">
        <f t="shared" si="70"/>
        <v>922778.89999999991</v>
      </c>
      <c r="AW249" s="62"/>
      <c r="AX249" s="63">
        <f t="shared" si="65"/>
        <v>242559</v>
      </c>
      <c r="AY249" s="63">
        <f t="shared" si="66"/>
        <v>0</v>
      </c>
      <c r="AZ249" s="63">
        <f t="shared" si="67"/>
        <v>0</v>
      </c>
      <c r="BA249" s="63">
        <f t="shared" si="73"/>
        <v>0</v>
      </c>
      <c r="BB249" s="64">
        <f t="shared" si="71"/>
        <v>242559</v>
      </c>
      <c r="BL249" s="66"/>
    </row>
    <row r="250" spans="1:64" s="19" customFormat="1" ht="51" customHeight="1" x14ac:dyDescent="0.3">
      <c r="A250" s="75" t="s">
        <v>500</v>
      </c>
      <c r="B250" s="195"/>
      <c r="C250" s="180" t="s">
        <v>501</v>
      </c>
      <c r="D250" s="180"/>
      <c r="E250" s="76" t="s">
        <v>502</v>
      </c>
      <c r="F250" s="77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59">
        <f t="shared" si="68"/>
        <v>0</v>
      </c>
      <c r="W250" s="78"/>
      <c r="X250" s="78"/>
      <c r="Y250" s="78"/>
      <c r="Z250" s="78"/>
      <c r="AA250" s="78"/>
      <c r="AB250" s="78"/>
      <c r="AC250" s="78"/>
      <c r="AD250" s="59">
        <f t="shared" si="72"/>
        <v>0</v>
      </c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58">
        <f t="shared" si="69"/>
        <v>0</v>
      </c>
      <c r="AV250" s="59">
        <f t="shared" si="70"/>
        <v>0</v>
      </c>
      <c r="AX250" s="63">
        <f t="shared" si="65"/>
        <v>0</v>
      </c>
      <c r="AY250" s="63">
        <f t="shared" si="66"/>
        <v>0</v>
      </c>
      <c r="AZ250" s="63">
        <f t="shared" si="67"/>
        <v>0</v>
      </c>
      <c r="BA250" s="63">
        <f t="shared" si="73"/>
        <v>0</v>
      </c>
      <c r="BB250" s="64">
        <f t="shared" si="71"/>
        <v>0</v>
      </c>
      <c r="BL250" s="66"/>
    </row>
    <row r="251" spans="1:64" s="19" customFormat="1" ht="32.25" customHeight="1" x14ac:dyDescent="0.3">
      <c r="A251" s="75" t="s">
        <v>500</v>
      </c>
      <c r="B251" s="195"/>
      <c r="C251" s="180" t="s">
        <v>503</v>
      </c>
      <c r="D251" s="180"/>
      <c r="E251" s="76" t="s">
        <v>504</v>
      </c>
      <c r="F251" s="77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59">
        <f t="shared" si="68"/>
        <v>0</v>
      </c>
      <c r="W251" s="78"/>
      <c r="X251" s="78"/>
      <c r="Y251" s="78"/>
      <c r="Z251" s="78"/>
      <c r="AA251" s="78"/>
      <c r="AB251" s="78"/>
      <c r="AC251" s="78"/>
      <c r="AD251" s="59">
        <f t="shared" si="72"/>
        <v>0</v>
      </c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58">
        <f t="shared" si="69"/>
        <v>0</v>
      </c>
      <c r="AV251" s="59">
        <f t="shared" si="70"/>
        <v>0</v>
      </c>
      <c r="AX251" s="63">
        <f t="shared" si="65"/>
        <v>0</v>
      </c>
      <c r="AY251" s="63">
        <f t="shared" si="66"/>
        <v>0</v>
      </c>
      <c r="AZ251" s="63">
        <f t="shared" si="67"/>
        <v>0</v>
      </c>
      <c r="BA251" s="63">
        <f t="shared" si="73"/>
        <v>0</v>
      </c>
      <c r="BB251" s="64">
        <f t="shared" si="71"/>
        <v>0</v>
      </c>
      <c r="BL251" s="66"/>
    </row>
    <row r="252" spans="1:64" s="19" customFormat="1" ht="15.95" customHeight="1" x14ac:dyDescent="0.3">
      <c r="A252" s="75" t="s">
        <v>500</v>
      </c>
      <c r="B252" s="195"/>
      <c r="C252" s="180" t="s">
        <v>505</v>
      </c>
      <c r="D252" s="180"/>
      <c r="E252" s="89" t="s">
        <v>506</v>
      </c>
      <c r="F252" s="77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59">
        <f t="shared" si="68"/>
        <v>0</v>
      </c>
      <c r="W252" s="78">
        <f>70000+0.26</f>
        <v>70000.259999999995</v>
      </c>
      <c r="X252" s="78">
        <v>2640</v>
      </c>
      <c r="Y252" s="78"/>
      <c r="Z252" s="78"/>
      <c r="AA252" s="78"/>
      <c r="AB252" s="78"/>
      <c r="AC252" s="78"/>
      <c r="AD252" s="59">
        <f t="shared" si="72"/>
        <v>72640.259999999995</v>
      </c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58">
        <f t="shared" si="69"/>
        <v>0</v>
      </c>
      <c r="AV252" s="59">
        <f t="shared" si="70"/>
        <v>72640.259999999995</v>
      </c>
      <c r="AX252" s="63">
        <f t="shared" si="65"/>
        <v>72640.259999999995</v>
      </c>
      <c r="AY252" s="63">
        <f t="shared" si="66"/>
        <v>0</v>
      </c>
      <c r="AZ252" s="63">
        <f t="shared" si="67"/>
        <v>0</v>
      </c>
      <c r="BA252" s="63">
        <f t="shared" si="73"/>
        <v>0</v>
      </c>
      <c r="BB252" s="64">
        <f t="shared" si="71"/>
        <v>72640.259999999995</v>
      </c>
      <c r="BL252" s="66"/>
    </row>
    <row r="253" spans="1:64" s="19" customFormat="1" ht="25.5" customHeight="1" x14ac:dyDescent="0.3">
      <c r="A253" s="75" t="s">
        <v>500</v>
      </c>
      <c r="B253" s="195"/>
      <c r="C253" s="180" t="s">
        <v>507</v>
      </c>
      <c r="D253" s="180"/>
      <c r="E253" s="196" t="s">
        <v>508</v>
      </c>
      <c r="F253" s="77"/>
      <c r="G253" s="123">
        <v>60351.6</v>
      </c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59">
        <f t="shared" si="68"/>
        <v>60351.6</v>
      </c>
      <c r="W253" s="78"/>
      <c r="X253" s="78"/>
      <c r="Y253" s="78">
        <v>17720.14</v>
      </c>
      <c r="Z253" s="78"/>
      <c r="AA253" s="78"/>
      <c r="AB253" s="78"/>
      <c r="AC253" s="78"/>
      <c r="AD253" s="59">
        <f t="shared" si="72"/>
        <v>17720.14</v>
      </c>
      <c r="AE253" s="78">
        <f>63585.39</f>
        <v>63585.39</v>
      </c>
      <c r="AF253" s="78">
        <f>46755.68</f>
        <v>46755.68</v>
      </c>
      <c r="AG253" s="78"/>
      <c r="AH253" s="78">
        <f>569878.83</f>
        <v>569878.82999999996</v>
      </c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58">
        <f t="shared" si="69"/>
        <v>680219.89999999991</v>
      </c>
      <c r="AV253" s="59">
        <f t="shared" si="70"/>
        <v>758291.6399999999</v>
      </c>
      <c r="AX253" s="63">
        <f t="shared" si="65"/>
        <v>78071.739999999991</v>
      </c>
      <c r="AY253" s="63">
        <f t="shared" si="66"/>
        <v>0</v>
      </c>
      <c r="AZ253" s="63">
        <f t="shared" si="67"/>
        <v>0</v>
      </c>
      <c r="BA253" s="63">
        <f t="shared" si="73"/>
        <v>0</v>
      </c>
      <c r="BB253" s="64">
        <f t="shared" si="71"/>
        <v>78071.739999999991</v>
      </c>
      <c r="BL253" s="66"/>
    </row>
    <row r="254" spans="1:64" s="19" customFormat="1" ht="15.95" customHeight="1" x14ac:dyDescent="0.3">
      <c r="A254" s="75" t="s">
        <v>500</v>
      </c>
      <c r="B254" s="195"/>
      <c r="C254" s="180" t="s">
        <v>509</v>
      </c>
      <c r="D254" s="180"/>
      <c r="E254" s="107" t="s">
        <v>510</v>
      </c>
      <c r="F254" s="10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59">
        <f t="shared" si="68"/>
        <v>0</v>
      </c>
      <c r="W254" s="78">
        <v>15000</v>
      </c>
      <c r="X254" s="78"/>
      <c r="Y254" s="78"/>
      <c r="Z254" s="78"/>
      <c r="AA254" s="78"/>
      <c r="AB254" s="78"/>
      <c r="AC254" s="78"/>
      <c r="AD254" s="59">
        <f t="shared" si="72"/>
        <v>15000</v>
      </c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58">
        <f t="shared" si="69"/>
        <v>0</v>
      </c>
      <c r="AV254" s="59">
        <f t="shared" si="70"/>
        <v>15000</v>
      </c>
      <c r="AX254" s="63">
        <f t="shared" si="65"/>
        <v>15000</v>
      </c>
      <c r="AY254" s="63">
        <f t="shared" si="66"/>
        <v>0</v>
      </c>
      <c r="AZ254" s="63">
        <f t="shared" si="67"/>
        <v>0</v>
      </c>
      <c r="BA254" s="63">
        <f t="shared" si="73"/>
        <v>0</v>
      </c>
      <c r="BB254" s="64">
        <f t="shared" si="71"/>
        <v>15000</v>
      </c>
      <c r="BL254" s="66"/>
    </row>
    <row r="255" spans="1:64" s="19" customFormat="1" ht="15.95" customHeight="1" x14ac:dyDescent="0.3">
      <c r="A255" s="75" t="s">
        <v>500</v>
      </c>
      <c r="B255" s="195"/>
      <c r="C255" s="180" t="s">
        <v>511</v>
      </c>
      <c r="D255" s="180"/>
      <c r="E255" s="197" t="s">
        <v>512</v>
      </c>
      <c r="F255" s="10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59">
        <f t="shared" si="68"/>
        <v>0</v>
      </c>
      <c r="W255" s="78"/>
      <c r="X255" s="78"/>
      <c r="Y255" s="78"/>
      <c r="Z255" s="78"/>
      <c r="AA255" s="78"/>
      <c r="AB255" s="78"/>
      <c r="AC255" s="78"/>
      <c r="AD255" s="59">
        <f t="shared" si="72"/>
        <v>0</v>
      </c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58">
        <f t="shared" si="69"/>
        <v>0</v>
      </c>
      <c r="AV255" s="59">
        <f t="shared" si="70"/>
        <v>0</v>
      </c>
      <c r="AX255" s="63">
        <f t="shared" si="65"/>
        <v>0</v>
      </c>
      <c r="AY255" s="63">
        <f t="shared" si="66"/>
        <v>0</v>
      </c>
      <c r="AZ255" s="63">
        <f t="shared" si="67"/>
        <v>0</v>
      </c>
      <c r="BA255" s="63">
        <f t="shared" si="73"/>
        <v>0</v>
      </c>
      <c r="BB255" s="64">
        <f t="shared" si="71"/>
        <v>0</v>
      </c>
      <c r="BL255" s="66"/>
    </row>
    <row r="256" spans="1:64" s="19" customFormat="1" ht="15.95" customHeight="1" x14ac:dyDescent="0.3">
      <c r="A256" s="75" t="s">
        <v>500</v>
      </c>
      <c r="B256" s="195"/>
      <c r="C256" s="180" t="s">
        <v>513</v>
      </c>
      <c r="D256" s="180"/>
      <c r="E256" s="198"/>
      <c r="F256" s="10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59">
        <f t="shared" si="68"/>
        <v>0</v>
      </c>
      <c r="W256" s="78"/>
      <c r="X256" s="78"/>
      <c r="Y256" s="78"/>
      <c r="Z256" s="78"/>
      <c r="AA256" s="78"/>
      <c r="AB256" s="78"/>
      <c r="AC256" s="78"/>
      <c r="AD256" s="59">
        <f t="shared" si="72"/>
        <v>0</v>
      </c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58">
        <f t="shared" si="69"/>
        <v>0</v>
      </c>
      <c r="AV256" s="59">
        <f t="shared" si="70"/>
        <v>0</v>
      </c>
      <c r="AX256" s="63">
        <f t="shared" si="65"/>
        <v>0</v>
      </c>
      <c r="AY256" s="63">
        <f t="shared" si="66"/>
        <v>0</v>
      </c>
      <c r="AZ256" s="63">
        <f t="shared" si="67"/>
        <v>0</v>
      </c>
      <c r="BA256" s="63">
        <f t="shared" si="73"/>
        <v>0</v>
      </c>
      <c r="BB256" s="64">
        <f t="shared" si="71"/>
        <v>0</v>
      </c>
      <c r="BL256" s="66"/>
    </row>
    <row r="257" spans="1:64" s="19" customFormat="1" ht="38.25" customHeight="1" x14ac:dyDescent="0.3">
      <c r="A257" s="75" t="s">
        <v>500</v>
      </c>
      <c r="B257" s="195"/>
      <c r="C257" s="180" t="s">
        <v>514</v>
      </c>
      <c r="D257" s="180"/>
      <c r="E257" s="199"/>
      <c r="F257" s="77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59">
        <f t="shared" si="68"/>
        <v>0</v>
      </c>
      <c r="W257" s="78"/>
      <c r="X257" s="78"/>
      <c r="Y257" s="78"/>
      <c r="Z257" s="78"/>
      <c r="AA257" s="78"/>
      <c r="AB257" s="78"/>
      <c r="AC257" s="78"/>
      <c r="AD257" s="59">
        <f t="shared" si="72"/>
        <v>0</v>
      </c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58">
        <f t="shared" si="69"/>
        <v>0</v>
      </c>
      <c r="AV257" s="59">
        <f t="shared" si="70"/>
        <v>0</v>
      </c>
      <c r="AX257" s="63">
        <f t="shared" si="65"/>
        <v>0</v>
      </c>
      <c r="AY257" s="63">
        <f t="shared" si="66"/>
        <v>0</v>
      </c>
      <c r="AZ257" s="63">
        <f t="shared" si="67"/>
        <v>0</v>
      </c>
      <c r="BA257" s="63">
        <f t="shared" si="73"/>
        <v>0</v>
      </c>
      <c r="BB257" s="64">
        <f t="shared" si="71"/>
        <v>0</v>
      </c>
      <c r="BL257" s="66"/>
    </row>
    <row r="258" spans="1:64" s="19" customFormat="1" ht="15.95" customHeight="1" x14ac:dyDescent="0.3">
      <c r="A258" s="75" t="s">
        <v>500</v>
      </c>
      <c r="B258" s="74"/>
      <c r="C258" s="180" t="s">
        <v>515</v>
      </c>
      <c r="D258" s="75"/>
      <c r="E258" s="199" t="s">
        <v>516</v>
      </c>
      <c r="F258" s="77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59">
        <f t="shared" si="68"/>
        <v>0</v>
      </c>
      <c r="W258" s="78"/>
      <c r="X258" s="78"/>
      <c r="Y258" s="78"/>
      <c r="Z258" s="78"/>
      <c r="AA258" s="78"/>
      <c r="AB258" s="78"/>
      <c r="AC258" s="78"/>
      <c r="AD258" s="59">
        <f t="shared" si="72"/>
        <v>0</v>
      </c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58">
        <f t="shared" si="69"/>
        <v>0</v>
      </c>
      <c r="AV258" s="59">
        <f t="shared" si="70"/>
        <v>0</v>
      </c>
      <c r="AX258" s="63">
        <f t="shared" si="65"/>
        <v>0</v>
      </c>
      <c r="AY258" s="63">
        <f t="shared" si="66"/>
        <v>0</v>
      </c>
      <c r="AZ258" s="63">
        <f t="shared" si="67"/>
        <v>0</v>
      </c>
      <c r="BA258" s="63">
        <f t="shared" si="73"/>
        <v>0</v>
      </c>
      <c r="BB258" s="64">
        <f t="shared" si="71"/>
        <v>0</v>
      </c>
      <c r="BL258" s="66"/>
    </row>
    <row r="259" spans="1:64" s="19" customFormat="1" ht="15.95" customHeight="1" x14ac:dyDescent="0.3">
      <c r="A259" s="75" t="s">
        <v>500</v>
      </c>
      <c r="B259" s="74"/>
      <c r="C259" s="180" t="s">
        <v>517</v>
      </c>
      <c r="D259" s="75"/>
      <c r="E259" s="199" t="s">
        <v>518</v>
      </c>
      <c r="F259" s="77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59">
        <f t="shared" si="68"/>
        <v>0</v>
      </c>
      <c r="W259" s="78"/>
      <c r="X259" s="78"/>
      <c r="Y259" s="78"/>
      <c r="Z259" s="78"/>
      <c r="AA259" s="78"/>
      <c r="AB259" s="78"/>
      <c r="AC259" s="78"/>
      <c r="AD259" s="59">
        <f t="shared" si="72"/>
        <v>0</v>
      </c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58">
        <f t="shared" si="69"/>
        <v>0</v>
      </c>
      <c r="AV259" s="59">
        <f t="shared" si="70"/>
        <v>0</v>
      </c>
      <c r="AX259" s="63">
        <f t="shared" si="65"/>
        <v>0</v>
      </c>
      <c r="AY259" s="63">
        <f t="shared" si="66"/>
        <v>0</v>
      </c>
      <c r="AZ259" s="63">
        <f t="shared" si="67"/>
        <v>0</v>
      </c>
      <c r="BA259" s="63">
        <f t="shared" si="73"/>
        <v>0</v>
      </c>
      <c r="BB259" s="64">
        <f t="shared" si="71"/>
        <v>0</v>
      </c>
      <c r="BL259" s="66"/>
    </row>
    <row r="260" spans="1:64" s="19" customFormat="1" ht="44.25" customHeight="1" x14ac:dyDescent="0.3">
      <c r="A260" s="75" t="s">
        <v>500</v>
      </c>
      <c r="B260" s="74"/>
      <c r="C260" s="180" t="s">
        <v>519</v>
      </c>
      <c r="D260" s="75"/>
      <c r="E260" s="199" t="s">
        <v>520</v>
      </c>
      <c r="F260" s="77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59">
        <f t="shared" si="68"/>
        <v>0</v>
      </c>
      <c r="W260" s="78"/>
      <c r="X260" s="78"/>
      <c r="Y260" s="78"/>
      <c r="Z260" s="78"/>
      <c r="AA260" s="78"/>
      <c r="AB260" s="78"/>
      <c r="AC260" s="78"/>
      <c r="AD260" s="59">
        <f t="shared" si="72"/>
        <v>0</v>
      </c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58">
        <f t="shared" si="69"/>
        <v>0</v>
      </c>
      <c r="AV260" s="59">
        <f t="shared" si="70"/>
        <v>0</v>
      </c>
      <c r="AX260" s="63">
        <f t="shared" si="65"/>
        <v>0</v>
      </c>
      <c r="AY260" s="63">
        <f t="shared" si="66"/>
        <v>0</v>
      </c>
      <c r="AZ260" s="63">
        <f t="shared" si="67"/>
        <v>0</v>
      </c>
      <c r="BA260" s="63">
        <f t="shared" si="73"/>
        <v>0</v>
      </c>
      <c r="BB260" s="64">
        <f t="shared" si="71"/>
        <v>0</v>
      </c>
      <c r="BL260" s="66"/>
    </row>
    <row r="261" spans="1:64" s="19" customFormat="1" ht="15.95" customHeight="1" x14ac:dyDescent="0.3">
      <c r="A261" s="75" t="s">
        <v>500</v>
      </c>
      <c r="B261" s="74"/>
      <c r="C261" s="180" t="s">
        <v>521</v>
      </c>
      <c r="D261" s="75"/>
      <c r="E261" s="199" t="s">
        <v>522</v>
      </c>
      <c r="F261" s="77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59">
        <f t="shared" si="68"/>
        <v>0</v>
      </c>
      <c r="W261" s="78"/>
      <c r="X261" s="78"/>
      <c r="Y261" s="78"/>
      <c r="Z261" s="78"/>
      <c r="AA261" s="78"/>
      <c r="AB261" s="78"/>
      <c r="AC261" s="78"/>
      <c r="AD261" s="59">
        <f t="shared" si="72"/>
        <v>0</v>
      </c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58">
        <f t="shared" si="69"/>
        <v>0</v>
      </c>
      <c r="AV261" s="59">
        <f t="shared" si="70"/>
        <v>0</v>
      </c>
      <c r="AX261" s="63">
        <f t="shared" si="65"/>
        <v>0</v>
      </c>
      <c r="AY261" s="63">
        <f t="shared" si="66"/>
        <v>0</v>
      </c>
      <c r="AZ261" s="63">
        <f t="shared" si="67"/>
        <v>0</v>
      </c>
      <c r="BA261" s="63">
        <f t="shared" si="73"/>
        <v>0</v>
      </c>
      <c r="BB261" s="64">
        <f t="shared" si="71"/>
        <v>0</v>
      </c>
      <c r="BL261" s="66"/>
    </row>
    <row r="262" spans="1:64" s="19" customFormat="1" x14ac:dyDescent="0.3">
      <c r="A262" s="75" t="s">
        <v>500</v>
      </c>
      <c r="B262" s="74"/>
      <c r="C262" s="180" t="s">
        <v>523</v>
      </c>
      <c r="D262" s="75"/>
      <c r="E262" s="199" t="s">
        <v>524</v>
      </c>
      <c r="F262" s="77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59">
        <f t="shared" si="68"/>
        <v>0</v>
      </c>
      <c r="W262" s="78"/>
      <c r="X262" s="78"/>
      <c r="Y262" s="78"/>
      <c r="Z262" s="78"/>
      <c r="AA262" s="78"/>
      <c r="AB262" s="78"/>
      <c r="AC262" s="78"/>
      <c r="AD262" s="59">
        <f t="shared" si="72"/>
        <v>0</v>
      </c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58">
        <f t="shared" si="69"/>
        <v>0</v>
      </c>
      <c r="AV262" s="59">
        <f t="shared" si="70"/>
        <v>0</v>
      </c>
      <c r="AX262" s="63">
        <f t="shared" si="65"/>
        <v>0</v>
      </c>
      <c r="AY262" s="63">
        <f t="shared" si="66"/>
        <v>0</v>
      </c>
      <c r="AZ262" s="63">
        <f t="shared" si="67"/>
        <v>0</v>
      </c>
      <c r="BA262" s="63">
        <f t="shared" si="73"/>
        <v>0</v>
      </c>
      <c r="BB262" s="64">
        <f t="shared" si="71"/>
        <v>0</v>
      </c>
      <c r="BL262" s="66"/>
    </row>
    <row r="263" spans="1:64" s="19" customFormat="1" ht="28.5" customHeight="1" x14ac:dyDescent="0.3">
      <c r="A263" s="75" t="s">
        <v>500</v>
      </c>
      <c r="B263" s="74"/>
      <c r="C263" s="180" t="s">
        <v>525</v>
      </c>
      <c r="D263" s="75"/>
      <c r="E263" s="199" t="s">
        <v>526</v>
      </c>
      <c r="F263" s="77"/>
      <c r="G263" s="78">
        <v>0</v>
      </c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59">
        <f t="shared" si="68"/>
        <v>0</v>
      </c>
      <c r="W263" s="78"/>
      <c r="X263" s="78"/>
      <c r="Y263" s="78"/>
      <c r="Z263" s="78"/>
      <c r="AA263" s="78"/>
      <c r="AB263" s="78"/>
      <c r="AC263" s="78"/>
      <c r="AD263" s="59">
        <f t="shared" si="72"/>
        <v>0</v>
      </c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58">
        <f t="shared" si="69"/>
        <v>0</v>
      </c>
      <c r="AV263" s="59">
        <f t="shared" si="70"/>
        <v>0</v>
      </c>
      <c r="AX263" s="63">
        <f t="shared" si="65"/>
        <v>0</v>
      </c>
      <c r="AY263" s="63">
        <f t="shared" si="66"/>
        <v>0</v>
      </c>
      <c r="AZ263" s="63">
        <f t="shared" si="67"/>
        <v>0</v>
      </c>
      <c r="BA263" s="63">
        <f t="shared" si="73"/>
        <v>0</v>
      </c>
      <c r="BB263" s="64">
        <f t="shared" si="71"/>
        <v>0</v>
      </c>
      <c r="BL263" s="66"/>
    </row>
    <row r="264" spans="1:64" s="19" customFormat="1" ht="26.25" customHeight="1" x14ac:dyDescent="0.3">
      <c r="A264" s="75" t="s">
        <v>500</v>
      </c>
      <c r="B264" s="74"/>
      <c r="C264" s="180" t="s">
        <v>527</v>
      </c>
      <c r="D264" s="75"/>
      <c r="E264" s="199"/>
      <c r="F264" s="77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59">
        <f t="shared" si="68"/>
        <v>0</v>
      </c>
      <c r="W264" s="78"/>
      <c r="X264" s="78"/>
      <c r="Y264" s="78"/>
      <c r="Z264" s="78"/>
      <c r="AA264" s="78"/>
      <c r="AB264" s="78"/>
      <c r="AC264" s="78"/>
      <c r="AD264" s="59">
        <f t="shared" si="72"/>
        <v>0</v>
      </c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58">
        <f t="shared" si="69"/>
        <v>0</v>
      </c>
      <c r="AV264" s="59">
        <f t="shared" si="70"/>
        <v>0</v>
      </c>
      <c r="AX264" s="63">
        <f t="shared" ref="AX264:AX302" si="82">G264+H264+I264+J264+K264+P264+Q264+W264+X264+Y264+AB264+AC264</f>
        <v>0</v>
      </c>
      <c r="AY264" s="63">
        <f t="shared" ref="AY264:AY302" si="83">L264+R264+T264+Z264+AA264+O264</f>
        <v>0</v>
      </c>
      <c r="AZ264" s="63">
        <f t="shared" ref="AZ264:AZ302" si="84">M264+S264+U264+N264+AB264</f>
        <v>0</v>
      </c>
      <c r="BA264" s="63">
        <f t="shared" si="73"/>
        <v>0</v>
      </c>
      <c r="BB264" s="64">
        <f t="shared" si="71"/>
        <v>0</v>
      </c>
      <c r="BL264" s="66"/>
    </row>
    <row r="265" spans="1:64" s="19" customFormat="1" ht="15.95" customHeight="1" x14ac:dyDescent="0.3">
      <c r="A265" s="75" t="s">
        <v>500</v>
      </c>
      <c r="B265" s="74"/>
      <c r="C265" s="180" t="s">
        <v>528</v>
      </c>
      <c r="D265" s="75"/>
      <c r="E265" s="199" t="s">
        <v>529</v>
      </c>
      <c r="F265" s="77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59">
        <f t="shared" ref="V265:V300" si="85">SUM(G265:U265)</f>
        <v>0</v>
      </c>
      <c r="W265" s="78"/>
      <c r="X265" s="78"/>
      <c r="Y265" s="78"/>
      <c r="Z265" s="78"/>
      <c r="AA265" s="78"/>
      <c r="AB265" s="78"/>
      <c r="AC265" s="78"/>
      <c r="AD265" s="59">
        <f t="shared" si="72"/>
        <v>0</v>
      </c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58">
        <f t="shared" si="69"/>
        <v>0</v>
      </c>
      <c r="AV265" s="59">
        <f t="shared" ref="AV265:AV300" si="86">V265+AD265+AU265</f>
        <v>0</v>
      </c>
      <c r="AX265" s="63">
        <f t="shared" si="82"/>
        <v>0</v>
      </c>
      <c r="AY265" s="63">
        <f t="shared" si="83"/>
        <v>0</v>
      </c>
      <c r="AZ265" s="63">
        <f t="shared" si="84"/>
        <v>0</v>
      </c>
      <c r="BA265" s="63">
        <f t="shared" si="73"/>
        <v>0</v>
      </c>
      <c r="BB265" s="64">
        <f t="shared" ref="BB265:BB302" si="87">AX265+BA265</f>
        <v>0</v>
      </c>
      <c r="BL265" s="66"/>
    </row>
    <row r="266" spans="1:64" s="19" customFormat="1" ht="30.75" customHeight="1" x14ac:dyDescent="0.3">
      <c r="A266" s="75" t="s">
        <v>500</v>
      </c>
      <c r="B266" s="74"/>
      <c r="C266" s="180" t="s">
        <v>530</v>
      </c>
      <c r="D266" s="75"/>
      <c r="E266" s="76" t="s">
        <v>531</v>
      </c>
      <c r="F266" s="77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59">
        <f t="shared" si="85"/>
        <v>0</v>
      </c>
      <c r="W266" s="78"/>
      <c r="X266" s="78"/>
      <c r="Y266" s="78"/>
      <c r="Z266" s="78"/>
      <c r="AA266" s="78"/>
      <c r="AB266" s="78"/>
      <c r="AC266" s="78"/>
      <c r="AD266" s="59">
        <f t="shared" ref="AD266:AD300" si="88">SUM(W266:AC266)</f>
        <v>0</v>
      </c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58">
        <f t="shared" ref="AU266:AU301" si="89">AE266+AF266+AG266+AH266+AI266+AJ266+AK266+AL266+AM266+AN266+AO266+AP266+AQ266+AR266+AS266+AT266</f>
        <v>0</v>
      </c>
      <c r="AV266" s="59">
        <f t="shared" si="86"/>
        <v>0</v>
      </c>
      <c r="AX266" s="63">
        <f t="shared" si="82"/>
        <v>0</v>
      </c>
      <c r="AY266" s="63">
        <f t="shared" si="83"/>
        <v>0</v>
      </c>
      <c r="AZ266" s="63">
        <f t="shared" si="84"/>
        <v>0</v>
      </c>
      <c r="BA266" s="63">
        <f t="shared" si="73"/>
        <v>0</v>
      </c>
      <c r="BB266" s="64">
        <f t="shared" si="87"/>
        <v>0</v>
      </c>
      <c r="BL266" s="66"/>
    </row>
    <row r="267" spans="1:64" s="19" customFormat="1" ht="42" customHeight="1" x14ac:dyDescent="0.3">
      <c r="A267" s="75" t="s">
        <v>500</v>
      </c>
      <c r="B267" s="74"/>
      <c r="C267" s="180" t="s">
        <v>532</v>
      </c>
      <c r="D267" s="75"/>
      <c r="E267" s="107" t="s">
        <v>533</v>
      </c>
      <c r="F267" s="10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59">
        <f t="shared" si="85"/>
        <v>0</v>
      </c>
      <c r="W267" s="78">
        <v>13384</v>
      </c>
      <c r="X267" s="78"/>
      <c r="Y267" s="78"/>
      <c r="Z267" s="78"/>
      <c r="AA267" s="78"/>
      <c r="AB267" s="78"/>
      <c r="AC267" s="78"/>
      <c r="AD267" s="59">
        <f t="shared" si="88"/>
        <v>13384</v>
      </c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58">
        <f t="shared" si="89"/>
        <v>0</v>
      </c>
      <c r="AV267" s="59">
        <f t="shared" si="86"/>
        <v>13384</v>
      </c>
      <c r="AX267" s="63">
        <f t="shared" si="82"/>
        <v>13384</v>
      </c>
      <c r="AY267" s="63">
        <f t="shared" si="83"/>
        <v>0</v>
      </c>
      <c r="AZ267" s="63">
        <f t="shared" si="84"/>
        <v>0</v>
      </c>
      <c r="BA267" s="63">
        <f t="shared" si="73"/>
        <v>0</v>
      </c>
      <c r="BB267" s="64">
        <f t="shared" si="87"/>
        <v>13384</v>
      </c>
      <c r="BL267" s="66"/>
    </row>
    <row r="268" spans="1:64" s="19" customFormat="1" ht="35.25" customHeight="1" x14ac:dyDescent="0.3">
      <c r="A268" s="75" t="s">
        <v>500</v>
      </c>
      <c r="B268" s="74"/>
      <c r="C268" s="180" t="s">
        <v>534</v>
      </c>
      <c r="D268" s="75"/>
      <c r="E268" s="107" t="s">
        <v>535</v>
      </c>
      <c r="F268" s="10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59">
        <f t="shared" si="85"/>
        <v>0</v>
      </c>
      <c r="W268" s="78"/>
      <c r="X268" s="78"/>
      <c r="Y268" s="78"/>
      <c r="Z268" s="78"/>
      <c r="AA268" s="78"/>
      <c r="AB268" s="78"/>
      <c r="AC268" s="78"/>
      <c r="AD268" s="59">
        <f t="shared" si="88"/>
        <v>0</v>
      </c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58">
        <f t="shared" si="89"/>
        <v>0</v>
      </c>
      <c r="AV268" s="59">
        <f t="shared" si="86"/>
        <v>0</v>
      </c>
      <c r="AX268" s="63">
        <f t="shared" si="82"/>
        <v>0</v>
      </c>
      <c r="AY268" s="63">
        <f t="shared" si="83"/>
        <v>0</v>
      </c>
      <c r="AZ268" s="63">
        <f t="shared" si="84"/>
        <v>0</v>
      </c>
      <c r="BA268" s="63">
        <f t="shared" si="73"/>
        <v>0</v>
      </c>
      <c r="BB268" s="64">
        <f t="shared" si="87"/>
        <v>0</v>
      </c>
      <c r="BL268" s="66"/>
    </row>
    <row r="269" spans="1:64" s="19" customFormat="1" ht="30.75" customHeight="1" x14ac:dyDescent="0.3">
      <c r="A269" s="75" t="s">
        <v>500</v>
      </c>
      <c r="B269" s="74"/>
      <c r="C269" s="180" t="s">
        <v>536</v>
      </c>
      <c r="D269" s="75"/>
      <c r="E269" s="89" t="s">
        <v>537</v>
      </c>
      <c r="F269" s="10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59">
        <f t="shared" si="85"/>
        <v>0</v>
      </c>
      <c r="W269" s="78">
        <v>0</v>
      </c>
      <c r="X269" s="78"/>
      <c r="Y269" s="78"/>
      <c r="Z269" s="78"/>
      <c r="AA269" s="78"/>
      <c r="AB269" s="78"/>
      <c r="AC269" s="78"/>
      <c r="AD269" s="59">
        <f t="shared" si="88"/>
        <v>0</v>
      </c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58">
        <f t="shared" si="89"/>
        <v>0</v>
      </c>
      <c r="AV269" s="59">
        <f t="shared" si="86"/>
        <v>0</v>
      </c>
      <c r="AX269" s="63">
        <f t="shared" si="82"/>
        <v>0</v>
      </c>
      <c r="AY269" s="63">
        <f t="shared" si="83"/>
        <v>0</v>
      </c>
      <c r="AZ269" s="63">
        <f t="shared" si="84"/>
        <v>0</v>
      </c>
      <c r="BA269" s="63">
        <f t="shared" si="73"/>
        <v>0</v>
      </c>
      <c r="BB269" s="64">
        <f t="shared" si="87"/>
        <v>0</v>
      </c>
      <c r="BL269" s="66"/>
    </row>
    <row r="270" spans="1:64" s="19" customFormat="1" ht="15.95" customHeight="1" x14ac:dyDescent="0.3">
      <c r="A270" s="75" t="s">
        <v>500</v>
      </c>
      <c r="B270" s="74"/>
      <c r="C270" s="180" t="s">
        <v>538</v>
      </c>
      <c r="D270" s="75"/>
      <c r="E270" s="126" t="s">
        <v>539</v>
      </c>
      <c r="F270" s="140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59">
        <f t="shared" si="85"/>
        <v>0</v>
      </c>
      <c r="W270" s="78"/>
      <c r="X270" s="78"/>
      <c r="Y270" s="78"/>
      <c r="Z270" s="78"/>
      <c r="AA270" s="78"/>
      <c r="AB270" s="78"/>
      <c r="AC270" s="78"/>
      <c r="AD270" s="59">
        <f t="shared" si="88"/>
        <v>0</v>
      </c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58">
        <f t="shared" si="89"/>
        <v>0</v>
      </c>
      <c r="AV270" s="59">
        <f t="shared" si="86"/>
        <v>0</v>
      </c>
      <c r="AX270" s="63">
        <f t="shared" si="82"/>
        <v>0</v>
      </c>
      <c r="AY270" s="63">
        <f t="shared" si="83"/>
        <v>0</v>
      </c>
      <c r="AZ270" s="63">
        <f t="shared" si="84"/>
        <v>0</v>
      </c>
      <c r="BA270" s="63">
        <f t="shared" si="73"/>
        <v>0</v>
      </c>
      <c r="BB270" s="64">
        <f t="shared" si="87"/>
        <v>0</v>
      </c>
      <c r="BL270" s="66"/>
    </row>
    <row r="271" spans="1:64" s="19" customFormat="1" ht="32.25" customHeight="1" x14ac:dyDescent="0.3">
      <c r="A271" s="75" t="s">
        <v>500</v>
      </c>
      <c r="B271" s="74"/>
      <c r="C271" s="180" t="s">
        <v>540</v>
      </c>
      <c r="D271" s="75"/>
      <c r="E271" s="76"/>
      <c r="F271" s="77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59">
        <f t="shared" si="85"/>
        <v>0</v>
      </c>
      <c r="W271" s="78"/>
      <c r="X271" s="78"/>
      <c r="Y271" s="78"/>
      <c r="Z271" s="78"/>
      <c r="AA271" s="78"/>
      <c r="AB271" s="78"/>
      <c r="AC271" s="78"/>
      <c r="AD271" s="59">
        <f t="shared" si="88"/>
        <v>0</v>
      </c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58">
        <f t="shared" si="89"/>
        <v>0</v>
      </c>
      <c r="AV271" s="59">
        <f t="shared" si="86"/>
        <v>0</v>
      </c>
      <c r="AX271" s="63">
        <f t="shared" si="82"/>
        <v>0</v>
      </c>
      <c r="AY271" s="63">
        <f t="shared" si="83"/>
        <v>0</v>
      </c>
      <c r="AZ271" s="63">
        <f t="shared" si="84"/>
        <v>0</v>
      </c>
      <c r="BA271" s="63">
        <f t="shared" si="73"/>
        <v>0</v>
      </c>
      <c r="BB271" s="64">
        <f t="shared" si="87"/>
        <v>0</v>
      </c>
      <c r="BL271" s="66"/>
    </row>
    <row r="272" spans="1:64" s="19" customFormat="1" ht="15.95" customHeight="1" x14ac:dyDescent="0.3">
      <c r="A272" s="75" t="s">
        <v>500</v>
      </c>
      <c r="B272" s="74"/>
      <c r="C272" s="180" t="s">
        <v>541</v>
      </c>
      <c r="D272" s="75"/>
      <c r="E272" s="76"/>
      <c r="F272" s="77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59">
        <f t="shared" si="85"/>
        <v>0</v>
      </c>
      <c r="W272" s="78"/>
      <c r="X272" s="78"/>
      <c r="Y272" s="78"/>
      <c r="Z272" s="78"/>
      <c r="AA272" s="78"/>
      <c r="AB272" s="78"/>
      <c r="AC272" s="78"/>
      <c r="AD272" s="59">
        <f t="shared" si="88"/>
        <v>0</v>
      </c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58">
        <f t="shared" si="89"/>
        <v>0</v>
      </c>
      <c r="AV272" s="59">
        <f t="shared" si="86"/>
        <v>0</v>
      </c>
      <c r="AX272" s="63">
        <f t="shared" si="82"/>
        <v>0</v>
      </c>
      <c r="AY272" s="63">
        <f t="shared" si="83"/>
        <v>0</v>
      </c>
      <c r="AZ272" s="63">
        <f t="shared" si="84"/>
        <v>0</v>
      </c>
      <c r="BA272" s="63">
        <f t="shared" si="73"/>
        <v>0</v>
      </c>
      <c r="BB272" s="64">
        <f t="shared" si="87"/>
        <v>0</v>
      </c>
      <c r="BL272" s="66"/>
    </row>
    <row r="273" spans="1:64" s="19" customFormat="1" ht="15.95" customHeight="1" x14ac:dyDescent="0.3">
      <c r="A273" s="75" t="s">
        <v>500</v>
      </c>
      <c r="B273" s="74"/>
      <c r="C273" s="180" t="s">
        <v>542</v>
      </c>
      <c r="D273" s="75"/>
      <c r="E273" s="76" t="s">
        <v>543</v>
      </c>
      <c r="F273" s="77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59">
        <f t="shared" si="85"/>
        <v>0</v>
      </c>
      <c r="W273" s="78">
        <v>58361</v>
      </c>
      <c r="X273" s="78"/>
      <c r="Y273" s="78"/>
      <c r="Z273" s="78"/>
      <c r="AA273" s="78"/>
      <c r="AB273" s="78"/>
      <c r="AC273" s="78"/>
      <c r="AD273" s="59">
        <f t="shared" si="88"/>
        <v>58361</v>
      </c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58">
        <f t="shared" si="89"/>
        <v>0</v>
      </c>
      <c r="AV273" s="59">
        <f t="shared" si="86"/>
        <v>58361</v>
      </c>
      <c r="AX273" s="63">
        <f t="shared" si="82"/>
        <v>58361</v>
      </c>
      <c r="AY273" s="63">
        <f t="shared" si="83"/>
        <v>0</v>
      </c>
      <c r="AZ273" s="63">
        <f t="shared" si="84"/>
        <v>0</v>
      </c>
      <c r="BA273" s="63">
        <f t="shared" si="73"/>
        <v>0</v>
      </c>
      <c r="BB273" s="64">
        <f t="shared" si="87"/>
        <v>58361</v>
      </c>
      <c r="BL273" s="66"/>
    </row>
    <row r="274" spans="1:64" s="19" customFormat="1" ht="15.95" customHeight="1" x14ac:dyDescent="0.3">
      <c r="A274" s="75" t="s">
        <v>500</v>
      </c>
      <c r="B274" s="74"/>
      <c r="C274" s="180" t="s">
        <v>544</v>
      </c>
      <c r="D274" s="75"/>
      <c r="E274" s="76" t="s">
        <v>545</v>
      </c>
      <c r="F274" s="77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59">
        <f t="shared" si="85"/>
        <v>0</v>
      </c>
      <c r="W274" s="78"/>
      <c r="X274" s="78"/>
      <c r="Y274" s="78"/>
      <c r="Z274" s="78"/>
      <c r="AA274" s="78"/>
      <c r="AB274" s="78"/>
      <c r="AC274" s="78"/>
      <c r="AD274" s="59">
        <f t="shared" si="88"/>
        <v>0</v>
      </c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58">
        <f t="shared" si="89"/>
        <v>0</v>
      </c>
      <c r="AV274" s="59">
        <f t="shared" si="86"/>
        <v>0</v>
      </c>
      <c r="AX274" s="63">
        <f t="shared" si="82"/>
        <v>0</v>
      </c>
      <c r="AY274" s="63">
        <f t="shared" si="83"/>
        <v>0</v>
      </c>
      <c r="AZ274" s="63">
        <f t="shared" si="84"/>
        <v>0</v>
      </c>
      <c r="BA274" s="63">
        <f t="shared" si="73"/>
        <v>0</v>
      </c>
      <c r="BB274" s="64">
        <f t="shared" si="87"/>
        <v>0</v>
      </c>
      <c r="BL274" s="66"/>
    </row>
    <row r="275" spans="1:64" s="19" customFormat="1" ht="15.75" customHeight="1" x14ac:dyDescent="0.3">
      <c r="A275" s="75" t="s">
        <v>500</v>
      </c>
      <c r="B275" s="74"/>
      <c r="C275" s="180" t="s">
        <v>546</v>
      </c>
      <c r="D275" s="75"/>
      <c r="E275" s="76" t="s">
        <v>547</v>
      </c>
      <c r="F275" s="77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59">
        <f t="shared" si="85"/>
        <v>0</v>
      </c>
      <c r="W275" s="78"/>
      <c r="X275" s="78"/>
      <c r="Y275" s="78"/>
      <c r="Z275" s="78"/>
      <c r="AA275" s="78"/>
      <c r="AB275" s="78"/>
      <c r="AC275" s="78"/>
      <c r="AD275" s="59">
        <f t="shared" si="88"/>
        <v>0</v>
      </c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58">
        <f t="shared" si="89"/>
        <v>0</v>
      </c>
      <c r="AV275" s="59">
        <f t="shared" si="86"/>
        <v>0</v>
      </c>
      <c r="AX275" s="63">
        <f t="shared" si="82"/>
        <v>0</v>
      </c>
      <c r="AY275" s="63">
        <f t="shared" si="83"/>
        <v>0</v>
      </c>
      <c r="AZ275" s="63">
        <f t="shared" si="84"/>
        <v>0</v>
      </c>
      <c r="BA275" s="63">
        <f t="shared" si="73"/>
        <v>0</v>
      </c>
      <c r="BB275" s="64">
        <f t="shared" si="87"/>
        <v>0</v>
      </c>
      <c r="BL275" s="66"/>
    </row>
    <row r="276" spans="1:64" s="19" customFormat="1" ht="30.75" customHeight="1" x14ac:dyDescent="0.3">
      <c r="A276" s="75" t="s">
        <v>500</v>
      </c>
      <c r="B276" s="74"/>
      <c r="C276" s="180" t="s">
        <v>548</v>
      </c>
      <c r="D276" s="75"/>
      <c r="E276" s="76" t="s">
        <v>549</v>
      </c>
      <c r="F276" s="77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59">
        <f t="shared" si="85"/>
        <v>0</v>
      </c>
      <c r="W276" s="78"/>
      <c r="X276" s="78"/>
      <c r="Y276" s="78"/>
      <c r="Z276" s="78"/>
      <c r="AA276" s="78"/>
      <c r="AB276" s="78"/>
      <c r="AC276" s="78"/>
      <c r="AD276" s="59">
        <f t="shared" si="88"/>
        <v>0</v>
      </c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58">
        <f t="shared" si="89"/>
        <v>0</v>
      </c>
      <c r="AV276" s="59">
        <f t="shared" si="86"/>
        <v>0</v>
      </c>
      <c r="AX276" s="63">
        <f t="shared" si="82"/>
        <v>0</v>
      </c>
      <c r="AY276" s="63">
        <f t="shared" si="83"/>
        <v>0</v>
      </c>
      <c r="AZ276" s="63">
        <f t="shared" si="84"/>
        <v>0</v>
      </c>
      <c r="BA276" s="63">
        <f t="shared" si="73"/>
        <v>0</v>
      </c>
      <c r="BB276" s="64">
        <f t="shared" si="87"/>
        <v>0</v>
      </c>
      <c r="BL276" s="66"/>
    </row>
    <row r="277" spans="1:64" s="19" customFormat="1" ht="23.25" customHeight="1" x14ac:dyDescent="0.3">
      <c r="A277" s="75" t="s">
        <v>500</v>
      </c>
      <c r="B277" s="74"/>
      <c r="C277" s="180" t="s">
        <v>550</v>
      </c>
      <c r="D277" s="75"/>
      <c r="E277" s="76"/>
      <c r="F277" s="77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59">
        <f t="shared" si="85"/>
        <v>0</v>
      </c>
      <c r="W277" s="78"/>
      <c r="X277" s="78"/>
      <c r="Y277" s="78"/>
      <c r="Z277" s="78"/>
      <c r="AA277" s="78"/>
      <c r="AB277" s="78"/>
      <c r="AC277" s="78"/>
      <c r="AD277" s="59">
        <f t="shared" si="88"/>
        <v>0</v>
      </c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58">
        <f t="shared" si="89"/>
        <v>0</v>
      </c>
      <c r="AV277" s="59">
        <f t="shared" si="86"/>
        <v>0</v>
      </c>
      <c r="AX277" s="63">
        <f t="shared" si="82"/>
        <v>0</v>
      </c>
      <c r="AY277" s="63">
        <f t="shared" si="83"/>
        <v>0</v>
      </c>
      <c r="AZ277" s="63">
        <f t="shared" si="84"/>
        <v>0</v>
      </c>
      <c r="BA277" s="63">
        <f t="shared" si="73"/>
        <v>0</v>
      </c>
      <c r="BB277" s="64">
        <f t="shared" si="87"/>
        <v>0</v>
      </c>
      <c r="BL277" s="66"/>
    </row>
    <row r="278" spans="1:64" s="19" customFormat="1" ht="29.45" customHeight="1" x14ac:dyDescent="0.3">
      <c r="A278" s="75" t="s">
        <v>500</v>
      </c>
      <c r="B278" s="74"/>
      <c r="C278" s="180" t="s">
        <v>551</v>
      </c>
      <c r="D278" s="75"/>
      <c r="E278" s="200" t="s">
        <v>552</v>
      </c>
      <c r="F278" s="201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59">
        <f t="shared" si="85"/>
        <v>0</v>
      </c>
      <c r="W278" s="78"/>
      <c r="X278" s="78"/>
      <c r="Y278" s="78"/>
      <c r="Z278" s="78"/>
      <c r="AA278" s="78"/>
      <c r="AB278" s="78"/>
      <c r="AC278" s="78"/>
      <c r="AD278" s="59">
        <f t="shared" si="88"/>
        <v>0</v>
      </c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58">
        <f t="shared" si="89"/>
        <v>0</v>
      </c>
      <c r="AV278" s="59">
        <f t="shared" si="86"/>
        <v>0</v>
      </c>
      <c r="AX278" s="63">
        <f t="shared" si="82"/>
        <v>0</v>
      </c>
      <c r="AY278" s="63">
        <f t="shared" si="83"/>
        <v>0</v>
      </c>
      <c r="AZ278" s="63">
        <f t="shared" si="84"/>
        <v>0</v>
      </c>
      <c r="BA278" s="63">
        <f t="shared" ref="BA278:BA302" si="90">AY278+AZ278</f>
        <v>0</v>
      </c>
      <c r="BB278" s="64">
        <f t="shared" si="87"/>
        <v>0</v>
      </c>
      <c r="BL278" s="66"/>
    </row>
    <row r="279" spans="1:64" s="19" customFormat="1" ht="15.95" customHeight="1" x14ac:dyDescent="0.3">
      <c r="A279" s="75" t="s">
        <v>500</v>
      </c>
      <c r="B279" s="74"/>
      <c r="C279" s="180" t="s">
        <v>553</v>
      </c>
      <c r="D279" s="75"/>
      <c r="E279" s="76" t="s">
        <v>554</v>
      </c>
      <c r="F279" s="77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59">
        <f t="shared" si="85"/>
        <v>0</v>
      </c>
      <c r="W279" s="78"/>
      <c r="X279" s="78"/>
      <c r="Y279" s="78"/>
      <c r="Z279" s="78"/>
      <c r="AA279" s="78"/>
      <c r="AB279" s="78"/>
      <c r="AC279" s="78"/>
      <c r="AD279" s="59">
        <f t="shared" si="88"/>
        <v>0</v>
      </c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58">
        <f t="shared" si="89"/>
        <v>0</v>
      </c>
      <c r="AV279" s="59">
        <f t="shared" si="86"/>
        <v>0</v>
      </c>
      <c r="AX279" s="63">
        <f t="shared" si="82"/>
        <v>0</v>
      </c>
      <c r="AY279" s="63">
        <f t="shared" si="83"/>
        <v>0</v>
      </c>
      <c r="AZ279" s="63">
        <f t="shared" si="84"/>
        <v>0</v>
      </c>
      <c r="BA279" s="63">
        <f t="shared" si="90"/>
        <v>0</v>
      </c>
      <c r="BB279" s="64">
        <f t="shared" si="87"/>
        <v>0</v>
      </c>
      <c r="BL279" s="66"/>
    </row>
    <row r="280" spans="1:64" s="19" customFormat="1" ht="15.95" customHeight="1" x14ac:dyDescent="0.3">
      <c r="A280" s="75" t="s">
        <v>500</v>
      </c>
      <c r="B280" s="74"/>
      <c r="C280" s="180" t="s">
        <v>555</v>
      </c>
      <c r="D280" s="75"/>
      <c r="E280" s="76"/>
      <c r="F280" s="77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59">
        <f t="shared" si="85"/>
        <v>0</v>
      </c>
      <c r="W280" s="78"/>
      <c r="X280" s="78"/>
      <c r="Y280" s="78"/>
      <c r="Z280" s="78"/>
      <c r="AA280" s="78"/>
      <c r="AB280" s="78"/>
      <c r="AC280" s="78"/>
      <c r="AD280" s="59">
        <f t="shared" si="88"/>
        <v>0</v>
      </c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58">
        <f t="shared" si="89"/>
        <v>0</v>
      </c>
      <c r="AV280" s="59">
        <f t="shared" si="86"/>
        <v>0</v>
      </c>
      <c r="AX280" s="63">
        <f t="shared" si="82"/>
        <v>0</v>
      </c>
      <c r="AY280" s="63">
        <f t="shared" si="83"/>
        <v>0</v>
      </c>
      <c r="AZ280" s="63">
        <f t="shared" si="84"/>
        <v>0</v>
      </c>
      <c r="BA280" s="63">
        <f t="shared" si="90"/>
        <v>0</v>
      </c>
      <c r="BB280" s="64">
        <f t="shared" si="87"/>
        <v>0</v>
      </c>
      <c r="BL280" s="66"/>
    </row>
    <row r="281" spans="1:64" s="19" customFormat="1" ht="15.95" customHeight="1" x14ac:dyDescent="0.3">
      <c r="A281" s="75" t="s">
        <v>500</v>
      </c>
      <c r="B281" s="74"/>
      <c r="C281" s="180" t="s">
        <v>556</v>
      </c>
      <c r="D281" s="75"/>
      <c r="E281" s="76"/>
      <c r="F281" s="77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59">
        <f t="shared" si="85"/>
        <v>0</v>
      </c>
      <c r="W281" s="78"/>
      <c r="X281" s="78"/>
      <c r="Y281" s="78"/>
      <c r="Z281" s="78"/>
      <c r="AA281" s="78"/>
      <c r="AB281" s="78"/>
      <c r="AC281" s="78"/>
      <c r="AD281" s="59">
        <f t="shared" si="88"/>
        <v>0</v>
      </c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58">
        <f t="shared" si="89"/>
        <v>0</v>
      </c>
      <c r="AV281" s="59">
        <f t="shared" si="86"/>
        <v>0</v>
      </c>
      <c r="AX281" s="63">
        <f t="shared" si="82"/>
        <v>0</v>
      </c>
      <c r="AY281" s="63">
        <f t="shared" si="83"/>
        <v>0</v>
      </c>
      <c r="AZ281" s="63">
        <f t="shared" si="84"/>
        <v>0</v>
      </c>
      <c r="BA281" s="63">
        <f t="shared" si="90"/>
        <v>0</v>
      </c>
      <c r="BB281" s="64">
        <f t="shared" si="87"/>
        <v>0</v>
      </c>
      <c r="BL281" s="66"/>
    </row>
    <row r="282" spans="1:64" ht="15.95" customHeight="1" x14ac:dyDescent="0.3">
      <c r="A282" s="75" t="s">
        <v>500</v>
      </c>
      <c r="B282" s="74"/>
      <c r="C282" s="180" t="s">
        <v>557</v>
      </c>
      <c r="D282" s="75"/>
      <c r="E282" s="76"/>
      <c r="F282" s="77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59">
        <f t="shared" si="85"/>
        <v>0</v>
      </c>
      <c r="W282" s="78"/>
      <c r="X282" s="78"/>
      <c r="Y282" s="78"/>
      <c r="Z282" s="78"/>
      <c r="AA282" s="78"/>
      <c r="AB282" s="78"/>
      <c r="AC282" s="78"/>
      <c r="AD282" s="59">
        <f t="shared" si="88"/>
        <v>0</v>
      </c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58">
        <f t="shared" si="89"/>
        <v>0</v>
      </c>
      <c r="AV282" s="59">
        <f t="shared" si="86"/>
        <v>0</v>
      </c>
      <c r="AW282" s="19"/>
      <c r="AX282" s="63">
        <f t="shared" si="82"/>
        <v>0</v>
      </c>
      <c r="AY282" s="63">
        <f t="shared" si="83"/>
        <v>0</v>
      </c>
      <c r="AZ282" s="63">
        <f t="shared" si="84"/>
        <v>0</v>
      </c>
      <c r="BA282" s="63">
        <f t="shared" si="90"/>
        <v>0</v>
      </c>
      <c r="BB282" s="64">
        <f t="shared" si="87"/>
        <v>0</v>
      </c>
      <c r="BL282" s="66"/>
    </row>
    <row r="283" spans="1:64" s="19" customFormat="1" ht="15.95" customHeight="1" x14ac:dyDescent="0.3">
      <c r="A283" s="75" t="s">
        <v>500</v>
      </c>
      <c r="B283" s="74"/>
      <c r="C283" s="180" t="s">
        <v>558</v>
      </c>
      <c r="D283" s="75"/>
      <c r="E283" s="76" t="s">
        <v>559</v>
      </c>
      <c r="F283" s="77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59">
        <f t="shared" si="85"/>
        <v>0</v>
      </c>
      <c r="W283" s="78"/>
      <c r="X283" s="78"/>
      <c r="Y283" s="78"/>
      <c r="Z283" s="78"/>
      <c r="AA283" s="78"/>
      <c r="AB283" s="78"/>
      <c r="AC283" s="78"/>
      <c r="AD283" s="59">
        <f t="shared" si="88"/>
        <v>0</v>
      </c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58">
        <f t="shared" si="89"/>
        <v>0</v>
      </c>
      <c r="AV283" s="59">
        <f t="shared" si="86"/>
        <v>0</v>
      </c>
      <c r="AX283" s="63">
        <f t="shared" si="82"/>
        <v>0</v>
      </c>
      <c r="AY283" s="63">
        <f t="shared" si="83"/>
        <v>0</v>
      </c>
      <c r="AZ283" s="63">
        <f t="shared" si="84"/>
        <v>0</v>
      </c>
      <c r="BA283" s="63">
        <f t="shared" si="90"/>
        <v>0</v>
      </c>
      <c r="BB283" s="64">
        <f t="shared" si="87"/>
        <v>0</v>
      </c>
      <c r="BL283" s="66"/>
    </row>
    <row r="284" spans="1:64" s="19" customFormat="1" ht="27.6" customHeight="1" x14ac:dyDescent="0.3">
      <c r="A284" s="75" t="s">
        <v>500</v>
      </c>
      <c r="B284" s="74"/>
      <c r="C284" s="180" t="s">
        <v>560</v>
      </c>
      <c r="D284" s="75"/>
      <c r="E284" s="76" t="s">
        <v>561</v>
      </c>
      <c r="F284" s="77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59">
        <f t="shared" si="85"/>
        <v>0</v>
      </c>
      <c r="W284" s="78"/>
      <c r="X284" s="78"/>
      <c r="Y284" s="78"/>
      <c r="Z284" s="78"/>
      <c r="AA284" s="78"/>
      <c r="AB284" s="78"/>
      <c r="AC284" s="78"/>
      <c r="AD284" s="59">
        <f t="shared" si="88"/>
        <v>0</v>
      </c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58">
        <f t="shared" si="89"/>
        <v>0</v>
      </c>
      <c r="AV284" s="59">
        <f t="shared" si="86"/>
        <v>0</v>
      </c>
      <c r="AX284" s="63">
        <f t="shared" si="82"/>
        <v>0</v>
      </c>
      <c r="AY284" s="63">
        <f t="shared" si="83"/>
        <v>0</v>
      </c>
      <c r="AZ284" s="63">
        <f t="shared" si="84"/>
        <v>0</v>
      </c>
      <c r="BA284" s="63">
        <f t="shared" si="90"/>
        <v>0</v>
      </c>
      <c r="BB284" s="64">
        <f t="shared" si="87"/>
        <v>0</v>
      </c>
      <c r="BL284" s="66"/>
    </row>
    <row r="285" spans="1:64" s="19" customFormat="1" ht="15.95" customHeight="1" x14ac:dyDescent="0.3">
      <c r="A285" s="75" t="s">
        <v>500</v>
      </c>
      <c r="B285" s="74"/>
      <c r="C285" s="180" t="s">
        <v>562</v>
      </c>
      <c r="D285" s="75"/>
      <c r="E285" s="76" t="s">
        <v>563</v>
      </c>
      <c r="F285" s="77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59">
        <f t="shared" si="85"/>
        <v>0</v>
      </c>
      <c r="W285" s="78"/>
      <c r="X285" s="78"/>
      <c r="Y285" s="78"/>
      <c r="Z285" s="78"/>
      <c r="AA285" s="78"/>
      <c r="AB285" s="78"/>
      <c r="AC285" s="78"/>
      <c r="AD285" s="59">
        <f t="shared" si="88"/>
        <v>0</v>
      </c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58">
        <f t="shared" si="89"/>
        <v>0</v>
      </c>
      <c r="AV285" s="59">
        <f t="shared" si="86"/>
        <v>0</v>
      </c>
      <c r="AX285" s="63">
        <f t="shared" si="82"/>
        <v>0</v>
      </c>
      <c r="AY285" s="63">
        <f t="shared" si="83"/>
        <v>0</v>
      </c>
      <c r="AZ285" s="63">
        <f t="shared" si="84"/>
        <v>0</v>
      </c>
      <c r="BA285" s="63">
        <f t="shared" si="90"/>
        <v>0</v>
      </c>
      <c r="BB285" s="64">
        <f t="shared" si="87"/>
        <v>0</v>
      </c>
      <c r="BL285" s="66"/>
    </row>
    <row r="286" spans="1:64" s="19" customFormat="1" ht="15.95" customHeight="1" x14ac:dyDescent="0.3">
      <c r="A286" s="75" t="s">
        <v>500</v>
      </c>
      <c r="B286" s="74"/>
      <c r="C286" s="180" t="s">
        <v>564</v>
      </c>
      <c r="D286" s="75"/>
      <c r="E286" s="76" t="s">
        <v>565</v>
      </c>
      <c r="F286" s="77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59">
        <f t="shared" si="85"/>
        <v>0</v>
      </c>
      <c r="W286" s="78"/>
      <c r="X286" s="78"/>
      <c r="Y286" s="78"/>
      <c r="Z286" s="78"/>
      <c r="AA286" s="78"/>
      <c r="AB286" s="78"/>
      <c r="AC286" s="78"/>
      <c r="AD286" s="59">
        <f t="shared" si="88"/>
        <v>0</v>
      </c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58">
        <f t="shared" si="89"/>
        <v>0</v>
      </c>
      <c r="AV286" s="59">
        <f t="shared" si="86"/>
        <v>0</v>
      </c>
      <c r="AX286" s="63">
        <f t="shared" si="82"/>
        <v>0</v>
      </c>
      <c r="AY286" s="63">
        <f t="shared" si="83"/>
        <v>0</v>
      </c>
      <c r="AZ286" s="63">
        <f t="shared" si="84"/>
        <v>0</v>
      </c>
      <c r="BA286" s="63">
        <f t="shared" si="90"/>
        <v>0</v>
      </c>
      <c r="BB286" s="64">
        <f t="shared" si="87"/>
        <v>0</v>
      </c>
      <c r="BL286" s="66"/>
    </row>
    <row r="287" spans="1:64" s="19" customFormat="1" ht="15.95" customHeight="1" x14ac:dyDescent="0.3">
      <c r="A287" s="75" t="s">
        <v>500</v>
      </c>
      <c r="B287" s="74"/>
      <c r="C287" s="180" t="s">
        <v>566</v>
      </c>
      <c r="D287" s="75"/>
      <c r="E287" s="76" t="s">
        <v>567</v>
      </c>
      <c r="F287" s="77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59">
        <f t="shared" si="85"/>
        <v>0</v>
      </c>
      <c r="W287" s="78"/>
      <c r="X287" s="78"/>
      <c r="Y287" s="78"/>
      <c r="Z287" s="78"/>
      <c r="AA287" s="78"/>
      <c r="AB287" s="78"/>
      <c r="AC287" s="78"/>
      <c r="AD287" s="59">
        <f t="shared" si="88"/>
        <v>0</v>
      </c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58">
        <f t="shared" si="89"/>
        <v>0</v>
      </c>
      <c r="AV287" s="59">
        <f t="shared" si="86"/>
        <v>0</v>
      </c>
      <c r="AX287" s="63">
        <f t="shared" si="82"/>
        <v>0</v>
      </c>
      <c r="AY287" s="63">
        <f t="shared" si="83"/>
        <v>0</v>
      </c>
      <c r="AZ287" s="63">
        <f t="shared" si="84"/>
        <v>0</v>
      </c>
      <c r="BA287" s="63">
        <f t="shared" si="90"/>
        <v>0</v>
      </c>
      <c r="BB287" s="64">
        <f t="shared" si="87"/>
        <v>0</v>
      </c>
      <c r="BL287" s="66"/>
    </row>
    <row r="288" spans="1:64" s="19" customFormat="1" ht="15.95" customHeight="1" x14ac:dyDescent="0.3">
      <c r="A288" s="75" t="s">
        <v>500</v>
      </c>
      <c r="B288" s="74"/>
      <c r="C288" s="180" t="s">
        <v>568</v>
      </c>
      <c r="D288" s="75"/>
      <c r="E288" s="196" t="s">
        <v>569</v>
      </c>
      <c r="F288" s="77"/>
      <c r="G288" s="78">
        <v>0</v>
      </c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59">
        <f t="shared" si="85"/>
        <v>0</v>
      </c>
      <c r="W288" s="78"/>
      <c r="X288" s="78"/>
      <c r="Y288" s="78"/>
      <c r="Z288" s="78"/>
      <c r="AA288" s="78"/>
      <c r="AB288" s="78"/>
      <c r="AC288" s="78"/>
      <c r="AD288" s="59">
        <f t="shared" si="88"/>
        <v>0</v>
      </c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58">
        <f t="shared" si="89"/>
        <v>0</v>
      </c>
      <c r="AV288" s="59">
        <f t="shared" si="86"/>
        <v>0</v>
      </c>
      <c r="AX288" s="63">
        <f t="shared" si="82"/>
        <v>0</v>
      </c>
      <c r="AY288" s="63">
        <f t="shared" si="83"/>
        <v>0</v>
      </c>
      <c r="AZ288" s="63">
        <f t="shared" si="84"/>
        <v>0</v>
      </c>
      <c r="BA288" s="63">
        <f t="shared" si="90"/>
        <v>0</v>
      </c>
      <c r="BB288" s="64">
        <f t="shared" si="87"/>
        <v>0</v>
      </c>
      <c r="BL288" s="66"/>
    </row>
    <row r="289" spans="1:64" s="19" customFormat="1" ht="29.25" customHeight="1" x14ac:dyDescent="0.3">
      <c r="A289" s="75" t="s">
        <v>500</v>
      </c>
      <c r="B289" s="74"/>
      <c r="C289" s="180" t="s">
        <v>570</v>
      </c>
      <c r="D289" s="75"/>
      <c r="E289" s="76" t="s">
        <v>571</v>
      </c>
      <c r="F289" s="77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59">
        <f t="shared" si="85"/>
        <v>0</v>
      </c>
      <c r="W289" s="78"/>
      <c r="X289" s="78"/>
      <c r="Y289" s="78"/>
      <c r="Z289" s="78"/>
      <c r="AA289" s="78"/>
      <c r="AB289" s="78"/>
      <c r="AC289" s="78"/>
      <c r="AD289" s="59">
        <f t="shared" si="88"/>
        <v>0</v>
      </c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58">
        <f t="shared" si="89"/>
        <v>0</v>
      </c>
      <c r="AV289" s="59">
        <f t="shared" si="86"/>
        <v>0</v>
      </c>
      <c r="AX289" s="63">
        <f t="shared" si="82"/>
        <v>0</v>
      </c>
      <c r="AY289" s="63">
        <f t="shared" si="83"/>
        <v>0</v>
      </c>
      <c r="AZ289" s="63">
        <f t="shared" si="84"/>
        <v>0</v>
      </c>
      <c r="BA289" s="63">
        <f t="shared" si="90"/>
        <v>0</v>
      </c>
      <c r="BB289" s="64">
        <f t="shared" si="87"/>
        <v>0</v>
      </c>
      <c r="BL289" s="66"/>
    </row>
    <row r="290" spans="1:64" s="19" customFormat="1" ht="15.95" customHeight="1" x14ac:dyDescent="0.3">
      <c r="A290" s="75" t="s">
        <v>500</v>
      </c>
      <c r="B290" s="74"/>
      <c r="C290" s="180" t="s">
        <v>572</v>
      </c>
      <c r="D290" s="75"/>
      <c r="E290" s="76" t="s">
        <v>573</v>
      </c>
      <c r="F290" s="77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59">
        <f t="shared" si="85"/>
        <v>0</v>
      </c>
      <c r="W290" s="78"/>
      <c r="X290" s="78"/>
      <c r="Y290" s="78"/>
      <c r="Z290" s="78"/>
      <c r="AA290" s="78"/>
      <c r="AB290" s="78"/>
      <c r="AC290" s="78"/>
      <c r="AD290" s="59">
        <f t="shared" si="88"/>
        <v>0</v>
      </c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58">
        <f t="shared" si="89"/>
        <v>0</v>
      </c>
      <c r="AV290" s="59">
        <f t="shared" si="86"/>
        <v>0</v>
      </c>
      <c r="AX290" s="63">
        <f t="shared" si="82"/>
        <v>0</v>
      </c>
      <c r="AY290" s="63">
        <f t="shared" si="83"/>
        <v>0</v>
      </c>
      <c r="AZ290" s="63">
        <f t="shared" si="84"/>
        <v>0</v>
      </c>
      <c r="BA290" s="63">
        <f t="shared" si="90"/>
        <v>0</v>
      </c>
      <c r="BB290" s="64">
        <f t="shared" si="87"/>
        <v>0</v>
      </c>
      <c r="BL290" s="66"/>
    </row>
    <row r="291" spans="1:64" s="19" customFormat="1" ht="15.95" customHeight="1" x14ac:dyDescent="0.3">
      <c r="A291" s="75" t="s">
        <v>500</v>
      </c>
      <c r="B291" s="74"/>
      <c r="C291" s="180" t="s">
        <v>574</v>
      </c>
      <c r="D291" s="75"/>
      <c r="E291" s="76" t="s">
        <v>497</v>
      </c>
      <c r="F291" s="77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59">
        <f t="shared" si="85"/>
        <v>0</v>
      </c>
      <c r="W291" s="78"/>
      <c r="X291" s="78"/>
      <c r="Y291" s="78"/>
      <c r="Z291" s="78"/>
      <c r="AA291" s="78"/>
      <c r="AB291" s="78"/>
      <c r="AC291" s="78"/>
      <c r="AD291" s="59">
        <f t="shared" si="88"/>
        <v>0</v>
      </c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58">
        <f t="shared" si="89"/>
        <v>0</v>
      </c>
      <c r="AV291" s="59">
        <f t="shared" si="86"/>
        <v>0</v>
      </c>
      <c r="AX291" s="63">
        <f t="shared" si="82"/>
        <v>0</v>
      </c>
      <c r="AY291" s="63">
        <f t="shared" si="83"/>
        <v>0</v>
      </c>
      <c r="AZ291" s="63">
        <f t="shared" si="84"/>
        <v>0</v>
      </c>
      <c r="BA291" s="63">
        <f t="shared" si="90"/>
        <v>0</v>
      </c>
      <c r="BB291" s="64">
        <f t="shared" si="87"/>
        <v>0</v>
      </c>
      <c r="BL291" s="66"/>
    </row>
    <row r="292" spans="1:64" s="19" customFormat="1" ht="15.95" customHeight="1" x14ac:dyDescent="0.3">
      <c r="A292" s="75" t="s">
        <v>500</v>
      </c>
      <c r="B292" s="74"/>
      <c r="C292" s="180" t="s">
        <v>575</v>
      </c>
      <c r="D292" s="75"/>
      <c r="E292" s="76" t="s">
        <v>576</v>
      </c>
      <c r="F292" s="77"/>
      <c r="G292" s="78">
        <f>5102</f>
        <v>5102</v>
      </c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59">
        <f t="shared" si="85"/>
        <v>5102</v>
      </c>
      <c r="W292" s="78"/>
      <c r="X292" s="78"/>
      <c r="Y292" s="78"/>
      <c r="Z292" s="78"/>
      <c r="AA292" s="78"/>
      <c r="AB292" s="78"/>
      <c r="AC292" s="78"/>
      <c r="AD292" s="59">
        <f t="shared" si="88"/>
        <v>0</v>
      </c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58">
        <f t="shared" si="89"/>
        <v>0</v>
      </c>
      <c r="AV292" s="59">
        <f t="shared" si="86"/>
        <v>5102</v>
      </c>
      <c r="AX292" s="63">
        <f t="shared" si="82"/>
        <v>5102</v>
      </c>
      <c r="AY292" s="63">
        <f t="shared" si="83"/>
        <v>0</v>
      </c>
      <c r="AZ292" s="63">
        <f t="shared" si="84"/>
        <v>0</v>
      </c>
      <c r="BA292" s="63">
        <f t="shared" si="90"/>
        <v>0</v>
      </c>
      <c r="BB292" s="64">
        <f t="shared" si="87"/>
        <v>5102</v>
      </c>
      <c r="BL292" s="66"/>
    </row>
    <row r="293" spans="1:64" s="19" customFormat="1" ht="19.5" customHeight="1" x14ac:dyDescent="0.3">
      <c r="A293" s="75" t="s">
        <v>500</v>
      </c>
      <c r="B293" s="74"/>
      <c r="C293" s="180" t="s">
        <v>577</v>
      </c>
      <c r="D293" s="75"/>
      <c r="E293" s="76" t="s">
        <v>578</v>
      </c>
      <c r="F293" s="77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59">
        <f t="shared" si="85"/>
        <v>0</v>
      </c>
      <c r="W293" s="78"/>
      <c r="X293" s="78"/>
      <c r="Y293" s="78"/>
      <c r="Z293" s="78"/>
      <c r="AA293" s="78"/>
      <c r="AB293" s="78"/>
      <c r="AC293" s="78"/>
      <c r="AD293" s="59">
        <f t="shared" si="88"/>
        <v>0</v>
      </c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58">
        <f t="shared" si="89"/>
        <v>0</v>
      </c>
      <c r="AV293" s="59">
        <f t="shared" si="86"/>
        <v>0</v>
      </c>
      <c r="AX293" s="63">
        <f t="shared" si="82"/>
        <v>0</v>
      </c>
      <c r="AY293" s="63">
        <f t="shared" si="83"/>
        <v>0</v>
      </c>
      <c r="AZ293" s="63">
        <f t="shared" si="84"/>
        <v>0</v>
      </c>
      <c r="BA293" s="63">
        <f t="shared" si="90"/>
        <v>0</v>
      </c>
      <c r="BB293" s="64">
        <f t="shared" si="87"/>
        <v>0</v>
      </c>
      <c r="BL293" s="66"/>
    </row>
    <row r="294" spans="1:64" s="19" customFormat="1" ht="15.95" customHeight="1" x14ac:dyDescent="0.3">
      <c r="A294" s="75" t="s">
        <v>500</v>
      </c>
      <c r="B294" s="74"/>
      <c r="C294" s="180" t="s">
        <v>579</v>
      </c>
      <c r="D294" s="75"/>
      <c r="E294" s="76" t="s">
        <v>580</v>
      </c>
      <c r="F294" s="77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59">
        <f t="shared" si="85"/>
        <v>0</v>
      </c>
      <c r="W294" s="78"/>
      <c r="X294" s="78"/>
      <c r="Y294" s="78"/>
      <c r="Z294" s="78"/>
      <c r="AA294" s="78"/>
      <c r="AB294" s="78"/>
      <c r="AC294" s="78"/>
      <c r="AD294" s="59">
        <f t="shared" si="88"/>
        <v>0</v>
      </c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58">
        <f t="shared" si="89"/>
        <v>0</v>
      </c>
      <c r="AV294" s="59">
        <f t="shared" si="86"/>
        <v>0</v>
      </c>
      <c r="AX294" s="63">
        <f t="shared" si="82"/>
        <v>0</v>
      </c>
      <c r="AY294" s="63">
        <f t="shared" si="83"/>
        <v>0</v>
      </c>
      <c r="AZ294" s="63">
        <f t="shared" si="84"/>
        <v>0</v>
      </c>
      <c r="BA294" s="63">
        <f t="shared" si="90"/>
        <v>0</v>
      </c>
      <c r="BB294" s="64">
        <f t="shared" si="87"/>
        <v>0</v>
      </c>
      <c r="BL294" s="66"/>
    </row>
    <row r="295" spans="1:64" s="19" customFormat="1" ht="15.95" customHeight="1" x14ac:dyDescent="0.3">
      <c r="A295" s="75" t="s">
        <v>500</v>
      </c>
      <c r="B295" s="74"/>
      <c r="C295" s="180" t="s">
        <v>581</v>
      </c>
      <c r="D295" s="75"/>
      <c r="E295" s="202"/>
      <c r="F295" s="203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59">
        <f t="shared" si="85"/>
        <v>0</v>
      </c>
      <c r="W295" s="78"/>
      <c r="X295" s="78"/>
      <c r="Y295" s="78"/>
      <c r="Z295" s="78"/>
      <c r="AA295" s="78"/>
      <c r="AB295" s="78"/>
      <c r="AC295" s="78"/>
      <c r="AD295" s="59">
        <f t="shared" si="88"/>
        <v>0</v>
      </c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58">
        <f t="shared" si="89"/>
        <v>0</v>
      </c>
      <c r="AV295" s="59">
        <f t="shared" si="86"/>
        <v>0</v>
      </c>
      <c r="AX295" s="63">
        <f t="shared" si="82"/>
        <v>0</v>
      </c>
      <c r="AY295" s="63">
        <f t="shared" si="83"/>
        <v>0</v>
      </c>
      <c r="AZ295" s="63">
        <f t="shared" si="84"/>
        <v>0</v>
      </c>
      <c r="BA295" s="63">
        <f t="shared" si="90"/>
        <v>0</v>
      </c>
      <c r="BB295" s="64">
        <f t="shared" si="87"/>
        <v>0</v>
      </c>
      <c r="BL295" s="66"/>
    </row>
    <row r="296" spans="1:64" s="19" customFormat="1" ht="52.5" customHeight="1" x14ac:dyDescent="0.3">
      <c r="A296" s="187">
        <v>349</v>
      </c>
      <c r="B296" s="74"/>
      <c r="C296" s="180" t="s">
        <v>582</v>
      </c>
      <c r="D296" s="75"/>
      <c r="E296" s="188" t="s">
        <v>583</v>
      </c>
      <c r="F296" s="189"/>
      <c r="G296" s="182">
        <f>SUM(G297:G300)</f>
        <v>0</v>
      </c>
      <c r="H296" s="182">
        <f>SUM(H297:H300)</f>
        <v>0</v>
      </c>
      <c r="I296" s="182">
        <f t="shared" ref="I296:U296" si="91">SUM(I297:I300)</f>
        <v>0</v>
      </c>
      <c r="J296" s="182">
        <f t="shared" si="91"/>
        <v>0</v>
      </c>
      <c r="K296" s="182">
        <f t="shared" si="91"/>
        <v>0</v>
      </c>
      <c r="L296" s="182">
        <f t="shared" si="91"/>
        <v>0</v>
      </c>
      <c r="M296" s="182">
        <f t="shared" si="91"/>
        <v>0</v>
      </c>
      <c r="N296" s="182">
        <f t="shared" si="91"/>
        <v>0</v>
      </c>
      <c r="O296" s="182">
        <f t="shared" si="91"/>
        <v>0</v>
      </c>
      <c r="P296" s="182">
        <f t="shared" si="91"/>
        <v>0</v>
      </c>
      <c r="Q296" s="182">
        <f t="shared" si="91"/>
        <v>0</v>
      </c>
      <c r="R296" s="182">
        <f t="shared" si="91"/>
        <v>0</v>
      </c>
      <c r="S296" s="182">
        <f t="shared" si="91"/>
        <v>0</v>
      </c>
      <c r="T296" s="182">
        <f t="shared" si="91"/>
        <v>0</v>
      </c>
      <c r="U296" s="182">
        <f t="shared" si="91"/>
        <v>0</v>
      </c>
      <c r="V296" s="59">
        <f t="shared" si="85"/>
        <v>0</v>
      </c>
      <c r="W296" s="182">
        <f t="shared" ref="W296:AT296" si="92">SUM(W297:W300)</f>
        <v>0</v>
      </c>
      <c r="X296" s="182">
        <f t="shared" si="92"/>
        <v>0</v>
      </c>
      <c r="Y296" s="182">
        <f>SUM(Y297:Y300)</f>
        <v>0</v>
      </c>
      <c r="Z296" s="182">
        <f t="shared" si="92"/>
        <v>0</v>
      </c>
      <c r="AA296" s="182">
        <f t="shared" si="92"/>
        <v>0</v>
      </c>
      <c r="AB296" s="182">
        <f t="shared" si="92"/>
        <v>0</v>
      </c>
      <c r="AC296" s="182">
        <f t="shared" si="92"/>
        <v>0</v>
      </c>
      <c r="AD296" s="59">
        <f t="shared" si="88"/>
        <v>0</v>
      </c>
      <c r="AE296" s="182">
        <f t="shared" si="92"/>
        <v>0</v>
      </c>
      <c r="AF296" s="182">
        <f t="shared" si="92"/>
        <v>0</v>
      </c>
      <c r="AG296" s="182">
        <f t="shared" si="92"/>
        <v>0</v>
      </c>
      <c r="AH296" s="182">
        <f t="shared" si="92"/>
        <v>0</v>
      </c>
      <c r="AI296" s="182">
        <f t="shared" si="92"/>
        <v>0</v>
      </c>
      <c r="AJ296" s="182">
        <f t="shared" si="92"/>
        <v>0</v>
      </c>
      <c r="AK296" s="182">
        <f t="shared" si="92"/>
        <v>0</v>
      </c>
      <c r="AL296" s="182">
        <f t="shared" si="92"/>
        <v>0</v>
      </c>
      <c r="AM296" s="182">
        <f t="shared" si="92"/>
        <v>0</v>
      </c>
      <c r="AN296" s="182">
        <f t="shared" si="92"/>
        <v>0</v>
      </c>
      <c r="AO296" s="182">
        <f t="shared" si="92"/>
        <v>0</v>
      </c>
      <c r="AP296" s="182">
        <f t="shared" si="92"/>
        <v>0</v>
      </c>
      <c r="AQ296" s="182">
        <f t="shared" si="92"/>
        <v>0</v>
      </c>
      <c r="AR296" s="182">
        <f t="shared" si="92"/>
        <v>0</v>
      </c>
      <c r="AS296" s="182">
        <f t="shared" si="92"/>
        <v>0</v>
      </c>
      <c r="AT296" s="182">
        <f t="shared" si="92"/>
        <v>0</v>
      </c>
      <c r="AU296" s="58">
        <f t="shared" si="89"/>
        <v>0</v>
      </c>
      <c r="AV296" s="59">
        <f t="shared" si="86"/>
        <v>0</v>
      </c>
      <c r="AX296" s="63">
        <f t="shared" si="82"/>
        <v>0</v>
      </c>
      <c r="AY296" s="63">
        <f t="shared" si="83"/>
        <v>0</v>
      </c>
      <c r="AZ296" s="63">
        <f t="shared" si="84"/>
        <v>0</v>
      </c>
      <c r="BA296" s="63">
        <f t="shared" si="90"/>
        <v>0</v>
      </c>
      <c r="BB296" s="64">
        <f t="shared" si="87"/>
        <v>0</v>
      </c>
      <c r="BL296" s="66"/>
    </row>
    <row r="297" spans="1:64" s="19" customFormat="1" ht="15.95" customHeight="1" x14ac:dyDescent="0.3">
      <c r="A297" s="204">
        <v>349</v>
      </c>
      <c r="B297" s="74"/>
      <c r="C297" s="180" t="s">
        <v>584</v>
      </c>
      <c r="D297" s="75"/>
      <c r="E297" s="205" t="s">
        <v>585</v>
      </c>
      <c r="F297" s="206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59">
        <f t="shared" si="85"/>
        <v>0</v>
      </c>
      <c r="W297" s="78"/>
      <c r="X297" s="78"/>
      <c r="Y297" s="78"/>
      <c r="Z297" s="78"/>
      <c r="AA297" s="78"/>
      <c r="AB297" s="78"/>
      <c r="AC297" s="78"/>
      <c r="AD297" s="59">
        <f t="shared" si="88"/>
        <v>0</v>
      </c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58">
        <f t="shared" si="89"/>
        <v>0</v>
      </c>
      <c r="AV297" s="59">
        <f t="shared" si="86"/>
        <v>0</v>
      </c>
      <c r="AX297" s="63">
        <f t="shared" si="82"/>
        <v>0</v>
      </c>
      <c r="AY297" s="63">
        <f t="shared" si="83"/>
        <v>0</v>
      </c>
      <c r="AZ297" s="63">
        <f t="shared" si="84"/>
        <v>0</v>
      </c>
      <c r="BA297" s="63">
        <f t="shared" si="90"/>
        <v>0</v>
      </c>
      <c r="BB297" s="64">
        <f t="shared" si="87"/>
        <v>0</v>
      </c>
      <c r="BL297" s="66"/>
    </row>
    <row r="298" spans="1:64" s="19" customFormat="1" ht="45.75" customHeight="1" x14ac:dyDescent="0.3">
      <c r="A298" s="204">
        <v>349</v>
      </c>
      <c r="B298" s="74"/>
      <c r="C298" s="180" t="s">
        <v>586</v>
      </c>
      <c r="D298" s="75"/>
      <c r="E298" s="107" t="s">
        <v>587</v>
      </c>
      <c r="F298" s="10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59">
        <f t="shared" si="85"/>
        <v>0</v>
      </c>
      <c r="W298" s="78"/>
      <c r="X298" s="78"/>
      <c r="Y298" s="78"/>
      <c r="Z298" s="78"/>
      <c r="AA298" s="78"/>
      <c r="AB298" s="78"/>
      <c r="AC298" s="78"/>
      <c r="AD298" s="59">
        <f t="shared" si="88"/>
        <v>0</v>
      </c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58">
        <f t="shared" si="89"/>
        <v>0</v>
      </c>
      <c r="AV298" s="59">
        <f t="shared" si="86"/>
        <v>0</v>
      </c>
      <c r="AX298" s="63">
        <f t="shared" si="82"/>
        <v>0</v>
      </c>
      <c r="AY298" s="63">
        <f t="shared" si="83"/>
        <v>0</v>
      </c>
      <c r="AZ298" s="63">
        <f t="shared" si="84"/>
        <v>0</v>
      </c>
      <c r="BA298" s="63">
        <f t="shared" si="90"/>
        <v>0</v>
      </c>
      <c r="BB298" s="64">
        <f t="shared" si="87"/>
        <v>0</v>
      </c>
      <c r="BL298" s="66"/>
    </row>
    <row r="299" spans="1:64" s="19" customFormat="1" ht="27.6" customHeight="1" x14ac:dyDescent="0.3">
      <c r="A299" s="204">
        <v>349</v>
      </c>
      <c r="B299" s="74"/>
      <c r="C299" s="180" t="s">
        <v>588</v>
      </c>
      <c r="D299" s="75"/>
      <c r="E299" s="207" t="s">
        <v>589</v>
      </c>
      <c r="F299" s="132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59">
        <f t="shared" si="85"/>
        <v>0</v>
      </c>
      <c r="W299" s="78"/>
      <c r="X299" s="78"/>
      <c r="Y299" s="78"/>
      <c r="Z299" s="78"/>
      <c r="AA299" s="78"/>
      <c r="AB299" s="78"/>
      <c r="AC299" s="78"/>
      <c r="AD299" s="59">
        <f t="shared" si="88"/>
        <v>0</v>
      </c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58">
        <f t="shared" si="89"/>
        <v>0</v>
      </c>
      <c r="AV299" s="59">
        <f t="shared" si="86"/>
        <v>0</v>
      </c>
      <c r="AX299" s="63">
        <f t="shared" si="82"/>
        <v>0</v>
      </c>
      <c r="AY299" s="63">
        <f t="shared" si="83"/>
        <v>0</v>
      </c>
      <c r="AZ299" s="63">
        <f t="shared" si="84"/>
        <v>0</v>
      </c>
      <c r="BA299" s="63">
        <f t="shared" si="90"/>
        <v>0</v>
      </c>
      <c r="BB299" s="64">
        <f t="shared" si="87"/>
        <v>0</v>
      </c>
      <c r="BL299" s="66"/>
    </row>
    <row r="300" spans="1:64" s="19" customFormat="1" ht="42" customHeight="1" x14ac:dyDescent="0.3">
      <c r="A300" s="204">
        <v>349</v>
      </c>
      <c r="B300" s="74"/>
      <c r="C300" s="180" t="s">
        <v>590</v>
      </c>
      <c r="D300" s="75"/>
      <c r="E300" s="186" t="s">
        <v>591</v>
      </c>
      <c r="F300" s="137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59">
        <f t="shared" si="85"/>
        <v>0</v>
      </c>
      <c r="W300" s="78"/>
      <c r="X300" s="78"/>
      <c r="Y300" s="78"/>
      <c r="Z300" s="78"/>
      <c r="AA300" s="78"/>
      <c r="AB300" s="78"/>
      <c r="AC300" s="78"/>
      <c r="AD300" s="59">
        <f t="shared" si="88"/>
        <v>0</v>
      </c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58">
        <f t="shared" si="89"/>
        <v>0</v>
      </c>
      <c r="AV300" s="59">
        <f t="shared" si="86"/>
        <v>0</v>
      </c>
      <c r="AX300" s="63">
        <f t="shared" si="82"/>
        <v>0</v>
      </c>
      <c r="AY300" s="63">
        <f t="shared" si="83"/>
        <v>0</v>
      </c>
      <c r="AZ300" s="63">
        <f t="shared" si="84"/>
        <v>0</v>
      </c>
      <c r="BA300" s="63">
        <f t="shared" si="90"/>
        <v>0</v>
      </c>
      <c r="BB300" s="64">
        <f t="shared" si="87"/>
        <v>0</v>
      </c>
      <c r="BL300" s="66"/>
    </row>
    <row r="301" spans="1:64" s="209" customFormat="1" x14ac:dyDescent="0.3">
      <c r="A301" s="253" t="s">
        <v>592</v>
      </c>
      <c r="B301" s="254"/>
      <c r="C301" s="254"/>
      <c r="D301" s="254"/>
      <c r="E301" s="254"/>
      <c r="F301" s="255"/>
      <c r="G301" s="99">
        <f t="shared" ref="G301:AT301" si="93">G188+G173+G166+G13+G7</f>
        <v>12307453.934</v>
      </c>
      <c r="H301" s="99">
        <f t="shared" si="93"/>
        <v>1050593.0900000001</v>
      </c>
      <c r="I301" s="99">
        <f t="shared" si="93"/>
        <v>6573.57</v>
      </c>
      <c r="J301" s="99">
        <f t="shared" si="93"/>
        <v>0</v>
      </c>
      <c r="K301" s="99">
        <f t="shared" si="93"/>
        <v>5792105.6799999997</v>
      </c>
      <c r="L301" s="99">
        <f t="shared" si="93"/>
        <v>0</v>
      </c>
      <c r="M301" s="99">
        <f t="shared" si="93"/>
        <v>0</v>
      </c>
      <c r="N301" s="99">
        <f t="shared" si="93"/>
        <v>0</v>
      </c>
      <c r="O301" s="99">
        <f t="shared" si="93"/>
        <v>0</v>
      </c>
      <c r="P301" s="99">
        <f t="shared" si="93"/>
        <v>0</v>
      </c>
      <c r="Q301" s="99">
        <f t="shared" si="93"/>
        <v>0</v>
      </c>
      <c r="R301" s="99">
        <f t="shared" si="93"/>
        <v>0</v>
      </c>
      <c r="S301" s="99">
        <f t="shared" si="93"/>
        <v>0</v>
      </c>
      <c r="T301" s="99">
        <f t="shared" si="93"/>
        <v>0</v>
      </c>
      <c r="U301" s="99">
        <f t="shared" si="93"/>
        <v>0</v>
      </c>
      <c r="V301" s="59">
        <f t="shared" si="93"/>
        <v>19156726.274</v>
      </c>
      <c r="W301" s="99">
        <f t="shared" si="93"/>
        <v>26256712.260000002</v>
      </c>
      <c r="X301" s="99">
        <f t="shared" si="93"/>
        <v>15284049</v>
      </c>
      <c r="Y301" s="99">
        <f t="shared" si="93"/>
        <v>125674.78</v>
      </c>
      <c r="Z301" s="99">
        <f t="shared" si="93"/>
        <v>0</v>
      </c>
      <c r="AA301" s="99">
        <f t="shared" si="93"/>
        <v>0</v>
      </c>
      <c r="AB301" s="99">
        <f t="shared" si="93"/>
        <v>0</v>
      </c>
      <c r="AC301" s="99">
        <f t="shared" si="93"/>
        <v>0</v>
      </c>
      <c r="AD301" s="59">
        <f t="shared" si="93"/>
        <v>41666436.039999999</v>
      </c>
      <c r="AE301" s="99">
        <f t="shared" si="93"/>
        <v>447286</v>
      </c>
      <c r="AF301" s="99">
        <f t="shared" si="93"/>
        <v>46755.68</v>
      </c>
      <c r="AG301" s="99">
        <f t="shared" si="93"/>
        <v>3471815.01</v>
      </c>
      <c r="AH301" s="99">
        <f t="shared" si="93"/>
        <v>569878.82999999996</v>
      </c>
      <c r="AI301" s="99">
        <f t="shared" si="93"/>
        <v>0</v>
      </c>
      <c r="AJ301" s="99">
        <f t="shared" si="93"/>
        <v>4047.12</v>
      </c>
      <c r="AK301" s="99">
        <f t="shared" si="93"/>
        <v>0</v>
      </c>
      <c r="AL301" s="99">
        <f t="shared" si="93"/>
        <v>0</v>
      </c>
      <c r="AM301" s="99">
        <f t="shared" si="93"/>
        <v>0</v>
      </c>
      <c r="AN301" s="99">
        <f t="shared" si="93"/>
        <v>0</v>
      </c>
      <c r="AO301" s="99">
        <f t="shared" si="93"/>
        <v>0</v>
      </c>
      <c r="AP301" s="99">
        <f t="shared" si="93"/>
        <v>0</v>
      </c>
      <c r="AQ301" s="99">
        <f t="shared" si="93"/>
        <v>0</v>
      </c>
      <c r="AR301" s="99">
        <f t="shared" si="93"/>
        <v>0</v>
      </c>
      <c r="AS301" s="99">
        <f t="shared" si="93"/>
        <v>0</v>
      </c>
      <c r="AT301" s="99">
        <f t="shared" si="93"/>
        <v>0</v>
      </c>
      <c r="AU301" s="58">
        <f t="shared" si="89"/>
        <v>4539782.6399999997</v>
      </c>
      <c r="AV301" s="59">
        <f>AV188+AV173+AV166+AV13+AV7</f>
        <v>65362944.954000004</v>
      </c>
      <c r="AW301" s="208"/>
      <c r="AX301" s="63">
        <f t="shared" si="82"/>
        <v>60823162.314000003</v>
      </c>
      <c r="AY301" s="63">
        <f t="shared" si="83"/>
        <v>0</v>
      </c>
      <c r="AZ301" s="63">
        <f t="shared" si="84"/>
        <v>0</v>
      </c>
      <c r="BA301" s="63">
        <f t="shared" si="90"/>
        <v>0</v>
      </c>
      <c r="BB301" s="64">
        <f t="shared" si="87"/>
        <v>60823162.314000003</v>
      </c>
      <c r="BL301" s="66"/>
    </row>
    <row r="302" spans="1:64" s="209" customFormat="1" x14ac:dyDescent="0.3">
      <c r="A302" s="253" t="s">
        <v>593</v>
      </c>
      <c r="B302" s="254"/>
      <c r="C302" s="254"/>
      <c r="D302" s="254"/>
      <c r="E302" s="254"/>
      <c r="F302" s="255"/>
      <c r="G302" s="99">
        <f t="shared" ref="G302:AV302" si="94">G301-G8-G10-G12-G166-G173</f>
        <v>5135253.9340000004</v>
      </c>
      <c r="H302" s="99">
        <f t="shared" si="94"/>
        <v>1050593.0900000001</v>
      </c>
      <c r="I302" s="99">
        <f t="shared" si="94"/>
        <v>6573.57</v>
      </c>
      <c r="J302" s="99">
        <f t="shared" si="94"/>
        <v>0</v>
      </c>
      <c r="K302" s="99">
        <f t="shared" si="94"/>
        <v>5792105.6799999997</v>
      </c>
      <c r="L302" s="99">
        <f t="shared" si="94"/>
        <v>0</v>
      </c>
      <c r="M302" s="99">
        <f t="shared" si="94"/>
        <v>0</v>
      </c>
      <c r="N302" s="99">
        <f t="shared" si="94"/>
        <v>0</v>
      </c>
      <c r="O302" s="99">
        <f t="shared" si="94"/>
        <v>0</v>
      </c>
      <c r="P302" s="99">
        <f t="shared" si="94"/>
        <v>0</v>
      </c>
      <c r="Q302" s="99">
        <f t="shared" si="94"/>
        <v>0</v>
      </c>
      <c r="R302" s="99">
        <f t="shared" si="94"/>
        <v>0</v>
      </c>
      <c r="S302" s="99">
        <f t="shared" si="94"/>
        <v>0</v>
      </c>
      <c r="T302" s="99">
        <f t="shared" si="94"/>
        <v>0</v>
      </c>
      <c r="U302" s="99">
        <f t="shared" si="94"/>
        <v>0</v>
      </c>
      <c r="V302" s="99">
        <f>V301-V8-V10-V12-V166-V173</f>
        <v>11984526.274</v>
      </c>
      <c r="W302" s="99">
        <f t="shared" si="94"/>
        <v>432340.26000000164</v>
      </c>
      <c r="X302" s="99">
        <f t="shared" si="94"/>
        <v>83640</v>
      </c>
      <c r="Y302" s="99">
        <f t="shared" si="94"/>
        <v>125674.78</v>
      </c>
      <c r="Z302" s="99">
        <f t="shared" si="94"/>
        <v>0</v>
      </c>
      <c r="AA302" s="99">
        <f t="shared" si="94"/>
        <v>0</v>
      </c>
      <c r="AB302" s="99">
        <f t="shared" si="94"/>
        <v>0</v>
      </c>
      <c r="AC302" s="99">
        <f t="shared" si="94"/>
        <v>0</v>
      </c>
      <c r="AD302" s="99">
        <f t="shared" si="94"/>
        <v>641655.03999999911</v>
      </c>
      <c r="AE302" s="99">
        <f t="shared" si="94"/>
        <v>127926.94</v>
      </c>
      <c r="AF302" s="99">
        <f t="shared" si="94"/>
        <v>46755.68</v>
      </c>
      <c r="AG302" s="99">
        <f t="shared" si="94"/>
        <v>3471815.01</v>
      </c>
      <c r="AH302" s="99">
        <f t="shared" si="94"/>
        <v>569878.82999999996</v>
      </c>
      <c r="AI302" s="99">
        <f t="shared" si="94"/>
        <v>0</v>
      </c>
      <c r="AJ302" s="99">
        <f t="shared" si="94"/>
        <v>4047.12</v>
      </c>
      <c r="AK302" s="99">
        <f t="shared" si="94"/>
        <v>0</v>
      </c>
      <c r="AL302" s="99">
        <f t="shared" si="94"/>
        <v>0</v>
      </c>
      <c r="AM302" s="99">
        <f t="shared" si="94"/>
        <v>0</v>
      </c>
      <c r="AN302" s="99">
        <f t="shared" si="94"/>
        <v>0</v>
      </c>
      <c r="AO302" s="99">
        <f t="shared" si="94"/>
        <v>0</v>
      </c>
      <c r="AP302" s="99">
        <f t="shared" si="94"/>
        <v>0</v>
      </c>
      <c r="AQ302" s="99">
        <f t="shared" si="94"/>
        <v>0</v>
      </c>
      <c r="AR302" s="99">
        <f t="shared" si="94"/>
        <v>0</v>
      </c>
      <c r="AS302" s="99">
        <f t="shared" si="94"/>
        <v>0</v>
      </c>
      <c r="AT302" s="99">
        <f t="shared" si="94"/>
        <v>0</v>
      </c>
      <c r="AU302" s="99">
        <f t="shared" si="94"/>
        <v>4220423.58</v>
      </c>
      <c r="AV302" s="59">
        <f t="shared" si="94"/>
        <v>16846604.894000001</v>
      </c>
      <c r="AW302" s="208"/>
      <c r="AX302" s="63">
        <f t="shared" si="82"/>
        <v>12626181.314000001</v>
      </c>
      <c r="AY302" s="63">
        <f t="shared" si="83"/>
        <v>0</v>
      </c>
      <c r="AZ302" s="63">
        <f t="shared" si="84"/>
        <v>0</v>
      </c>
      <c r="BA302" s="63">
        <f t="shared" si="90"/>
        <v>0</v>
      </c>
      <c r="BB302" s="64">
        <f t="shared" si="87"/>
        <v>12626181.314000001</v>
      </c>
    </row>
    <row r="303" spans="1:64" s="209" customFormat="1" x14ac:dyDescent="0.3">
      <c r="A303" s="210"/>
      <c r="B303" s="210"/>
      <c r="C303" s="210"/>
      <c r="D303" s="210"/>
      <c r="E303" s="211" t="s">
        <v>594</v>
      </c>
      <c r="F303" s="212">
        <v>211</v>
      </c>
      <c r="G303" s="92"/>
      <c r="H303" s="213"/>
      <c r="I303" s="213"/>
      <c r="J303" s="213"/>
      <c r="K303" s="213"/>
      <c r="L303" s="213"/>
      <c r="M303" s="213"/>
      <c r="N303" s="213"/>
      <c r="O303" s="213"/>
      <c r="P303" s="213"/>
      <c r="Q303" s="213"/>
      <c r="R303" s="213"/>
      <c r="S303" s="213"/>
      <c r="T303" s="213"/>
      <c r="U303" s="213"/>
      <c r="V303" s="213">
        <f>SUM(G303:S303)</f>
        <v>0</v>
      </c>
      <c r="W303" s="92"/>
      <c r="X303" s="92"/>
      <c r="Y303" s="213"/>
      <c r="Z303" s="213"/>
      <c r="AA303" s="213"/>
      <c r="AB303" s="213"/>
      <c r="AC303" s="213"/>
      <c r="AD303" s="213">
        <f t="shared" ref="AD303:AD314" si="95">SUM(W303:Z303)</f>
        <v>0</v>
      </c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213">
        <f>SUBTOTAL(9,AE303:AL303)</f>
        <v>0</v>
      </c>
      <c r="AV303" s="213">
        <f t="shared" ref="AV303:AV314" si="96">V303+AD303+AU303</f>
        <v>0</v>
      </c>
      <c r="AW303" s="208"/>
      <c r="AX303" s="66"/>
      <c r="AY303" s="66"/>
      <c r="AZ303" s="66"/>
      <c r="BA303" s="66"/>
      <c r="BB303" s="214"/>
    </row>
    <row r="304" spans="1:64" s="209" customFormat="1" x14ac:dyDescent="0.3">
      <c r="A304" s="210"/>
      <c r="B304" s="210"/>
      <c r="C304" s="210"/>
      <c r="D304" s="210"/>
      <c r="E304" s="211" t="s">
        <v>594</v>
      </c>
      <c r="F304" s="212">
        <v>212</v>
      </c>
      <c r="G304" s="213"/>
      <c r="H304" s="213"/>
      <c r="I304" s="213"/>
      <c r="J304" s="213"/>
      <c r="K304" s="213"/>
      <c r="L304" s="213"/>
      <c r="M304" s="213"/>
      <c r="N304" s="213"/>
      <c r="O304" s="213"/>
      <c r="P304" s="213"/>
      <c r="Q304" s="213"/>
      <c r="R304" s="213"/>
      <c r="S304" s="213"/>
      <c r="T304" s="213"/>
      <c r="U304" s="213"/>
      <c r="V304" s="213">
        <f>SUM(G304:S304)</f>
        <v>0</v>
      </c>
      <c r="W304" s="213"/>
      <c r="X304" s="213"/>
      <c r="Y304" s="213"/>
      <c r="Z304" s="213"/>
      <c r="AA304" s="213"/>
      <c r="AB304" s="213"/>
      <c r="AC304" s="213"/>
      <c r="AD304" s="213">
        <f t="shared" si="95"/>
        <v>0</v>
      </c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213">
        <f>SUBTOTAL(9,AE304:AL304)</f>
        <v>0</v>
      </c>
      <c r="AV304" s="213">
        <f t="shared" si="96"/>
        <v>0</v>
      </c>
      <c r="AW304" s="208"/>
      <c r="AX304" s="66">
        <f>AX301-AV316</f>
        <v>60823162.314000003</v>
      </c>
      <c r="AY304" s="66"/>
      <c r="AZ304" s="66"/>
      <c r="BA304" s="66"/>
      <c r="BB304" s="214"/>
    </row>
    <row r="305" spans="1:129" s="209" customFormat="1" x14ac:dyDescent="0.3">
      <c r="A305" s="210"/>
      <c r="B305" s="210"/>
      <c r="C305" s="210"/>
      <c r="D305" s="210"/>
      <c r="E305" s="211" t="s">
        <v>594</v>
      </c>
      <c r="F305" s="215">
        <v>213</v>
      </c>
      <c r="G305" s="92"/>
      <c r="H305" s="213"/>
      <c r="I305" s="213"/>
      <c r="J305" s="213"/>
      <c r="K305" s="213"/>
      <c r="L305" s="213"/>
      <c r="M305" s="213"/>
      <c r="N305" s="213"/>
      <c r="O305" s="213"/>
      <c r="P305" s="213"/>
      <c r="Q305" s="213"/>
      <c r="R305" s="213"/>
      <c r="S305" s="213"/>
      <c r="T305" s="213"/>
      <c r="U305" s="213"/>
      <c r="V305" s="213">
        <f>SUM(G305:S305)</f>
        <v>0</v>
      </c>
      <c r="W305" s="92"/>
      <c r="X305" s="92"/>
      <c r="Y305" s="213"/>
      <c r="Z305" s="213"/>
      <c r="AA305" s="213"/>
      <c r="AB305" s="213"/>
      <c r="AC305" s="213"/>
      <c r="AD305" s="213">
        <f t="shared" si="95"/>
        <v>0</v>
      </c>
      <c r="AE305" s="92"/>
      <c r="AF305" s="92"/>
      <c r="AG305" s="92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213">
        <f t="shared" ref="AU305:AU314" si="97">SUBTOTAL(9,AE305:AL305)</f>
        <v>0</v>
      </c>
      <c r="AV305" s="213">
        <f t="shared" si="96"/>
        <v>0</v>
      </c>
      <c r="AW305" s="208"/>
      <c r="AX305" s="66"/>
      <c r="AY305" s="66"/>
      <c r="AZ305" s="66"/>
      <c r="BA305" s="66"/>
      <c r="BB305" s="214"/>
    </row>
    <row r="306" spans="1:129" s="209" customFormat="1" x14ac:dyDescent="0.3">
      <c r="A306" s="210"/>
      <c r="B306" s="210"/>
      <c r="C306" s="210"/>
      <c r="D306" s="210"/>
      <c r="E306" s="211" t="s">
        <v>594</v>
      </c>
      <c r="F306" s="215">
        <v>221</v>
      </c>
      <c r="G306" s="213"/>
      <c r="H306" s="213"/>
      <c r="I306" s="213"/>
      <c r="J306" s="213"/>
      <c r="K306" s="213"/>
      <c r="L306" s="213"/>
      <c r="M306" s="213"/>
      <c r="N306" s="213"/>
      <c r="O306" s="213"/>
      <c r="P306" s="213"/>
      <c r="Q306" s="213"/>
      <c r="R306" s="213"/>
      <c r="S306" s="213"/>
      <c r="T306" s="213"/>
      <c r="U306" s="213"/>
      <c r="V306" s="213">
        <f t="shared" ref="V306:V314" si="98">SUM(G306:S306)</f>
        <v>0</v>
      </c>
      <c r="W306" s="213"/>
      <c r="X306" s="213"/>
      <c r="Y306" s="213"/>
      <c r="Z306" s="213"/>
      <c r="AA306" s="213"/>
      <c r="AB306" s="213"/>
      <c r="AC306" s="213"/>
      <c r="AD306" s="213">
        <f t="shared" si="95"/>
        <v>0</v>
      </c>
      <c r="AE306" s="92"/>
      <c r="AF306" s="92"/>
      <c r="AG306" s="92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213">
        <f t="shared" si="97"/>
        <v>0</v>
      </c>
      <c r="AV306" s="213">
        <f t="shared" si="96"/>
        <v>0</v>
      </c>
      <c r="AW306" s="208"/>
      <c r="AX306" s="66"/>
      <c r="AY306" s="66"/>
      <c r="AZ306" s="66"/>
      <c r="BA306" s="66"/>
      <c r="BB306" s="216"/>
    </row>
    <row r="307" spans="1:129" s="209" customFormat="1" x14ac:dyDescent="0.3">
      <c r="A307" s="210"/>
      <c r="B307" s="210"/>
      <c r="C307" s="210"/>
      <c r="D307" s="210"/>
      <c r="E307" s="211" t="s">
        <v>594</v>
      </c>
      <c r="F307" s="215">
        <v>223</v>
      </c>
      <c r="G307" s="217"/>
      <c r="H307" s="213"/>
      <c r="I307" s="213"/>
      <c r="J307" s="213"/>
      <c r="K307" s="213"/>
      <c r="L307" s="213"/>
      <c r="M307" s="213"/>
      <c r="N307" s="213"/>
      <c r="O307" s="213"/>
      <c r="P307" s="213"/>
      <c r="Q307" s="213"/>
      <c r="R307" s="213"/>
      <c r="S307" s="213"/>
      <c r="T307" s="213"/>
      <c r="U307" s="213"/>
      <c r="V307" s="213">
        <f t="shared" si="98"/>
        <v>0</v>
      </c>
      <c r="W307" s="213"/>
      <c r="X307" s="213"/>
      <c r="Y307" s="213"/>
      <c r="Z307" s="213"/>
      <c r="AA307" s="213"/>
      <c r="AB307" s="213"/>
      <c r="AC307" s="213"/>
      <c r="AD307" s="213">
        <f t="shared" si="95"/>
        <v>0</v>
      </c>
      <c r="AE307" s="92"/>
      <c r="AF307" s="92"/>
      <c r="AG307" s="92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213">
        <f t="shared" si="97"/>
        <v>0</v>
      </c>
      <c r="AV307" s="213">
        <f t="shared" si="96"/>
        <v>0</v>
      </c>
      <c r="AW307" s="208"/>
      <c r="AX307" s="66"/>
      <c r="AY307" s="66"/>
      <c r="AZ307" s="66"/>
      <c r="BA307" s="66"/>
      <c r="BB307" s="214"/>
    </row>
    <row r="308" spans="1:129" x14ac:dyDescent="0.3">
      <c r="E308" s="211" t="s">
        <v>594</v>
      </c>
      <c r="F308" s="215">
        <v>225</v>
      </c>
      <c r="G308" s="217"/>
      <c r="H308" s="213"/>
      <c r="I308" s="213"/>
      <c r="J308" s="213"/>
      <c r="K308" s="213"/>
      <c r="L308" s="213"/>
      <c r="M308" s="213"/>
      <c r="N308" s="213"/>
      <c r="O308" s="213"/>
      <c r="P308" s="213"/>
      <c r="Q308" s="213"/>
      <c r="R308" s="213"/>
      <c r="S308" s="213"/>
      <c r="T308" s="213"/>
      <c r="U308" s="213"/>
      <c r="V308" s="213">
        <f t="shared" si="98"/>
        <v>0</v>
      </c>
      <c r="W308" s="213"/>
      <c r="X308" s="213"/>
      <c r="Y308" s="213"/>
      <c r="Z308" s="213"/>
      <c r="AA308" s="213"/>
      <c r="AB308" s="213"/>
      <c r="AC308" s="213"/>
      <c r="AD308" s="213">
        <f t="shared" si="95"/>
        <v>0</v>
      </c>
      <c r="AE308" s="92"/>
      <c r="AF308" s="92"/>
      <c r="AG308" s="92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213">
        <f t="shared" si="97"/>
        <v>0</v>
      </c>
      <c r="AV308" s="213">
        <f t="shared" si="96"/>
        <v>0</v>
      </c>
      <c r="AX308" s="21"/>
    </row>
    <row r="309" spans="1:129" x14ac:dyDescent="0.3">
      <c r="E309" s="211" t="s">
        <v>594</v>
      </c>
      <c r="F309" s="212">
        <v>226</v>
      </c>
      <c r="G309" s="217"/>
      <c r="H309" s="213"/>
      <c r="I309" s="213"/>
      <c r="J309" s="213"/>
      <c r="K309" s="213"/>
      <c r="L309" s="213"/>
      <c r="M309" s="213"/>
      <c r="N309" s="213"/>
      <c r="O309" s="213"/>
      <c r="P309" s="213"/>
      <c r="Q309" s="213"/>
      <c r="R309" s="213"/>
      <c r="S309" s="213"/>
      <c r="T309" s="213"/>
      <c r="U309" s="213"/>
      <c r="V309" s="213">
        <f t="shared" si="98"/>
        <v>0</v>
      </c>
      <c r="W309" s="213"/>
      <c r="X309" s="213"/>
      <c r="Y309" s="213"/>
      <c r="Z309" s="213"/>
      <c r="AA309" s="213"/>
      <c r="AB309" s="213"/>
      <c r="AC309" s="213"/>
      <c r="AD309" s="213">
        <f t="shared" si="95"/>
        <v>0</v>
      </c>
      <c r="AE309" s="92"/>
      <c r="AF309" s="92"/>
      <c r="AG309" s="92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213">
        <f t="shared" si="97"/>
        <v>0</v>
      </c>
      <c r="AV309" s="213">
        <f t="shared" si="96"/>
        <v>0</v>
      </c>
      <c r="AX309" s="21"/>
    </row>
    <row r="310" spans="1:129" x14ac:dyDescent="0.3">
      <c r="E310" s="211" t="s">
        <v>594</v>
      </c>
      <c r="F310" s="212">
        <v>290</v>
      </c>
      <c r="G310" s="217"/>
      <c r="H310" s="213"/>
      <c r="I310" s="213"/>
      <c r="J310" s="213"/>
      <c r="K310" s="213"/>
      <c r="L310" s="213"/>
      <c r="M310" s="213"/>
      <c r="N310" s="213"/>
      <c r="O310" s="213"/>
      <c r="P310" s="213"/>
      <c r="Q310" s="213"/>
      <c r="R310" s="213"/>
      <c r="S310" s="213"/>
      <c r="T310" s="213"/>
      <c r="U310" s="213"/>
      <c r="V310" s="213">
        <f>SUM(G310:S310)</f>
        <v>0</v>
      </c>
      <c r="W310" s="213"/>
      <c r="X310" s="213"/>
      <c r="Y310" s="213"/>
      <c r="Z310" s="213"/>
      <c r="AA310" s="213"/>
      <c r="AB310" s="213"/>
      <c r="AC310" s="213"/>
      <c r="AD310" s="213">
        <f t="shared" si="95"/>
        <v>0</v>
      </c>
      <c r="AE310" s="92"/>
      <c r="AF310" s="92"/>
      <c r="AG310" s="92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213">
        <f t="shared" si="97"/>
        <v>0</v>
      </c>
      <c r="AV310" s="213">
        <f t="shared" si="96"/>
        <v>0</v>
      </c>
      <c r="AW310" s="221"/>
      <c r="AX310" s="221"/>
      <c r="AY310" s="221"/>
      <c r="AZ310" s="221"/>
      <c r="BA310" s="221"/>
      <c r="BB310" s="222"/>
      <c r="BC310" s="221"/>
      <c r="BD310" s="221"/>
      <c r="BE310" s="221"/>
      <c r="BF310" s="221"/>
      <c r="BG310" s="221"/>
      <c r="BH310" s="221"/>
      <c r="BI310" s="221"/>
      <c r="BJ310" s="221"/>
      <c r="BK310" s="221"/>
      <c r="BL310" s="221"/>
      <c r="BM310" s="221"/>
      <c r="BN310" s="221"/>
      <c r="BO310" s="221"/>
      <c r="BP310" s="221"/>
      <c r="BQ310" s="221"/>
      <c r="BR310" s="221"/>
      <c r="BS310" s="221"/>
      <c r="BT310" s="221"/>
      <c r="BU310" s="221"/>
      <c r="BV310" s="221"/>
      <c r="BW310" s="221"/>
      <c r="BX310" s="221"/>
      <c r="BY310" s="221"/>
      <c r="BZ310" s="221"/>
      <c r="CA310" s="221"/>
      <c r="CB310" s="221"/>
      <c r="CC310" s="221"/>
      <c r="CD310" s="221"/>
      <c r="CE310" s="221"/>
      <c r="CF310" s="221"/>
      <c r="CG310" s="221"/>
      <c r="CH310" s="221"/>
      <c r="CI310" s="221"/>
      <c r="CJ310" s="221"/>
      <c r="CK310" s="221"/>
      <c r="CL310" s="221"/>
      <c r="CM310" s="221"/>
      <c r="CN310" s="221"/>
      <c r="CO310" s="221"/>
      <c r="CP310" s="221"/>
      <c r="CQ310" s="221"/>
      <c r="CR310" s="221"/>
      <c r="CS310" s="221"/>
      <c r="CT310" s="221"/>
      <c r="CU310" s="221"/>
      <c r="CV310" s="221"/>
      <c r="CW310" s="221"/>
      <c r="CX310" s="221"/>
      <c r="CY310" s="221"/>
      <c r="CZ310" s="221"/>
      <c r="DA310" s="221"/>
      <c r="DB310" s="221"/>
      <c r="DC310" s="221"/>
      <c r="DD310" s="221"/>
      <c r="DE310" s="221"/>
      <c r="DF310" s="221"/>
      <c r="DG310" s="221"/>
      <c r="DH310" s="221"/>
      <c r="DI310" s="221"/>
      <c r="DJ310" s="221"/>
      <c r="DK310" s="221"/>
      <c r="DL310" s="221"/>
      <c r="DM310" s="221"/>
      <c r="DN310" s="221"/>
      <c r="DO310" s="221"/>
      <c r="DP310" s="221"/>
      <c r="DQ310" s="221"/>
      <c r="DR310" s="221"/>
      <c r="DS310" s="221"/>
      <c r="DT310" s="221"/>
      <c r="DU310" s="221"/>
      <c r="DV310" s="221"/>
      <c r="DW310" s="221"/>
      <c r="DX310" s="221"/>
      <c r="DY310" s="221"/>
    </row>
    <row r="311" spans="1:129" x14ac:dyDescent="0.3">
      <c r="E311" s="211" t="s">
        <v>594</v>
      </c>
      <c r="F311" s="212">
        <v>310</v>
      </c>
      <c r="G311" s="217"/>
      <c r="H311" s="213"/>
      <c r="I311" s="213"/>
      <c r="J311" s="213"/>
      <c r="K311" s="213"/>
      <c r="L311" s="213"/>
      <c r="M311" s="213"/>
      <c r="N311" s="213"/>
      <c r="O311" s="213"/>
      <c r="P311" s="213"/>
      <c r="Q311" s="213"/>
      <c r="R311" s="213"/>
      <c r="S311" s="213"/>
      <c r="T311" s="213"/>
      <c r="U311" s="213"/>
      <c r="V311" s="213">
        <f t="shared" si="98"/>
        <v>0</v>
      </c>
      <c r="W311" s="213"/>
      <c r="X311" s="213"/>
      <c r="Y311" s="213"/>
      <c r="Z311" s="213"/>
      <c r="AA311" s="213"/>
      <c r="AB311" s="213"/>
      <c r="AC311" s="213"/>
      <c r="AD311" s="213">
        <f t="shared" si="95"/>
        <v>0</v>
      </c>
      <c r="AE311" s="92"/>
      <c r="AF311" s="92"/>
      <c r="AG311" s="92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213">
        <f t="shared" si="97"/>
        <v>0</v>
      </c>
      <c r="AV311" s="213">
        <f t="shared" si="96"/>
        <v>0</v>
      </c>
    </row>
    <row r="312" spans="1:129" x14ac:dyDescent="0.3">
      <c r="E312" s="211" t="s">
        <v>594</v>
      </c>
      <c r="F312" s="212">
        <v>342</v>
      </c>
      <c r="G312" s="217"/>
      <c r="H312" s="213"/>
      <c r="I312" s="213"/>
      <c r="J312" s="213"/>
      <c r="K312" s="213"/>
      <c r="L312" s="213"/>
      <c r="M312" s="213"/>
      <c r="N312" s="213"/>
      <c r="O312" s="213"/>
      <c r="P312" s="213"/>
      <c r="Q312" s="213"/>
      <c r="R312" s="213"/>
      <c r="S312" s="213"/>
      <c r="T312" s="213"/>
      <c r="U312" s="213"/>
      <c r="V312" s="213">
        <f t="shared" si="98"/>
        <v>0</v>
      </c>
      <c r="W312" s="213"/>
      <c r="X312" s="213"/>
      <c r="Y312" s="213"/>
      <c r="Z312" s="213"/>
      <c r="AA312" s="213"/>
      <c r="AB312" s="213"/>
      <c r="AC312" s="213"/>
      <c r="AD312" s="213">
        <f t="shared" si="95"/>
        <v>0</v>
      </c>
      <c r="AE312" s="92"/>
      <c r="AF312" s="92"/>
      <c r="AG312" s="92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213">
        <f t="shared" si="97"/>
        <v>0</v>
      </c>
      <c r="AV312" s="213">
        <f t="shared" si="96"/>
        <v>0</v>
      </c>
    </row>
    <row r="313" spans="1:129" x14ac:dyDescent="0.3">
      <c r="E313" s="211" t="s">
        <v>594</v>
      </c>
      <c r="F313" s="212">
        <v>343</v>
      </c>
      <c r="G313" s="217"/>
      <c r="H313" s="213"/>
      <c r="I313" s="213"/>
      <c r="J313" s="213"/>
      <c r="K313" s="213"/>
      <c r="L313" s="213"/>
      <c r="M313" s="213"/>
      <c r="N313" s="213"/>
      <c r="O313" s="213"/>
      <c r="P313" s="213"/>
      <c r="Q313" s="213"/>
      <c r="R313" s="213"/>
      <c r="S313" s="213"/>
      <c r="T313" s="213"/>
      <c r="U313" s="213"/>
      <c r="V313" s="213">
        <f t="shared" si="98"/>
        <v>0</v>
      </c>
      <c r="W313" s="213"/>
      <c r="X313" s="213"/>
      <c r="Y313" s="213"/>
      <c r="Z313" s="213"/>
      <c r="AA313" s="213"/>
      <c r="AB313" s="213"/>
      <c r="AC313" s="213"/>
      <c r="AD313" s="213">
        <f t="shared" si="95"/>
        <v>0</v>
      </c>
      <c r="AE313" s="92"/>
      <c r="AF313" s="92"/>
      <c r="AG313" s="92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213">
        <f t="shared" si="97"/>
        <v>0</v>
      </c>
      <c r="AV313" s="213">
        <f t="shared" si="96"/>
        <v>0</v>
      </c>
    </row>
    <row r="314" spans="1:129" x14ac:dyDescent="0.3">
      <c r="E314" s="211" t="s">
        <v>594</v>
      </c>
      <c r="F314" s="212">
        <v>346</v>
      </c>
      <c r="G314" s="217"/>
      <c r="H314" s="213"/>
      <c r="I314" s="213"/>
      <c r="J314" s="213"/>
      <c r="K314" s="213"/>
      <c r="L314" s="213"/>
      <c r="M314" s="213"/>
      <c r="N314" s="213"/>
      <c r="O314" s="213"/>
      <c r="P314" s="213"/>
      <c r="Q314" s="213"/>
      <c r="R314" s="213"/>
      <c r="S314" s="213"/>
      <c r="T314" s="213"/>
      <c r="U314" s="213"/>
      <c r="V314" s="213">
        <f t="shared" si="98"/>
        <v>0</v>
      </c>
      <c r="W314" s="213"/>
      <c r="X314" s="213"/>
      <c r="Y314" s="213"/>
      <c r="Z314" s="213"/>
      <c r="AA314" s="213"/>
      <c r="AB314" s="213"/>
      <c r="AC314" s="213"/>
      <c r="AD314" s="213">
        <f t="shared" si="95"/>
        <v>0</v>
      </c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213">
        <f t="shared" si="97"/>
        <v>0</v>
      </c>
      <c r="AV314" s="213">
        <f t="shared" si="96"/>
        <v>0</v>
      </c>
    </row>
    <row r="315" spans="1:129" x14ac:dyDescent="0.3">
      <c r="E315" s="223" t="s">
        <v>595</v>
      </c>
      <c r="F315" s="224"/>
      <c r="G315" s="225">
        <f>G301-G303-G304-G305-G306-G307-G308-G309-G311-G312-G313-G314</f>
        <v>12307453.934</v>
      </c>
      <c r="H315" s="225">
        <f>H301-H303-H304-H305-H306-H307-H308-H309-H311-H312-H313-H314</f>
        <v>1050593.0900000001</v>
      </c>
      <c r="I315" s="225">
        <f t="shared" ref="I315:AD315" si="99">I301-I303-I304-I305-I306-I307-I308-I309-I311-I312-I313-I314</f>
        <v>6573.57</v>
      </c>
      <c r="J315" s="225">
        <f t="shared" si="99"/>
        <v>0</v>
      </c>
      <c r="K315" s="225">
        <f t="shared" si="99"/>
        <v>5792105.6799999997</v>
      </c>
      <c r="L315" s="225">
        <f t="shared" si="99"/>
        <v>0</v>
      </c>
      <c r="M315" s="225">
        <f t="shared" si="99"/>
        <v>0</v>
      </c>
      <c r="N315" s="225">
        <f t="shared" si="99"/>
        <v>0</v>
      </c>
      <c r="O315" s="225">
        <f t="shared" si="99"/>
        <v>0</v>
      </c>
      <c r="P315" s="225">
        <f t="shared" si="99"/>
        <v>0</v>
      </c>
      <c r="Q315" s="225">
        <f t="shared" si="99"/>
        <v>0</v>
      </c>
      <c r="R315" s="225">
        <f t="shared" si="99"/>
        <v>0</v>
      </c>
      <c r="S315" s="225">
        <f t="shared" si="99"/>
        <v>0</v>
      </c>
      <c r="T315" s="225">
        <f t="shared" si="99"/>
        <v>0</v>
      </c>
      <c r="U315" s="225">
        <f t="shared" si="99"/>
        <v>0</v>
      </c>
      <c r="V315" s="225">
        <f t="shared" si="99"/>
        <v>19156726.274</v>
      </c>
      <c r="W315" s="225">
        <f>W301-SUM(W303:W314)</f>
        <v>26256712.260000002</v>
      </c>
      <c r="X315" s="225">
        <f>X301-SUM(X303:X314)</f>
        <v>15284049</v>
      </c>
      <c r="Y315" s="225">
        <f>Y301-Y303-Y304-Y305-Y306-Y307-Y308-Y309-Y311-Y312-Y313-Y314</f>
        <v>125674.78</v>
      </c>
      <c r="Z315" s="225">
        <f t="shared" si="99"/>
        <v>0</v>
      </c>
      <c r="AA315" s="225">
        <f t="shared" si="99"/>
        <v>0</v>
      </c>
      <c r="AB315" s="225">
        <f t="shared" si="99"/>
        <v>0</v>
      </c>
      <c r="AC315" s="225">
        <f t="shared" si="99"/>
        <v>0</v>
      </c>
      <c r="AD315" s="225">
        <f t="shared" si="99"/>
        <v>41666436.039999999</v>
      </c>
      <c r="AE315" s="225">
        <f>AE301-AE303-AE304-AE305-AE306-AE307-AE308-AE309-AE311-AE312-AE313-AE314</f>
        <v>447286</v>
      </c>
      <c r="AF315" s="225">
        <f t="shared" ref="AF315:AV315" si="100">AF301-AF303-AF304-AF305-AF306-AF307-AF308-AF309-AF311-AF312-AF313-AF314</f>
        <v>46755.68</v>
      </c>
      <c r="AG315" s="225">
        <f t="shared" si="100"/>
        <v>3471815.01</v>
      </c>
      <c r="AH315" s="225">
        <f t="shared" si="100"/>
        <v>569878.82999999996</v>
      </c>
      <c r="AI315" s="225">
        <f t="shared" si="100"/>
        <v>0</v>
      </c>
      <c r="AJ315" s="225">
        <f t="shared" si="100"/>
        <v>4047.12</v>
      </c>
      <c r="AK315" s="225">
        <f t="shared" si="100"/>
        <v>0</v>
      </c>
      <c r="AL315" s="225">
        <f t="shared" si="100"/>
        <v>0</v>
      </c>
      <c r="AM315" s="225">
        <f t="shared" si="100"/>
        <v>0</v>
      </c>
      <c r="AN315" s="225">
        <f t="shared" si="100"/>
        <v>0</v>
      </c>
      <c r="AO315" s="225">
        <f t="shared" si="100"/>
        <v>0</v>
      </c>
      <c r="AP315" s="225">
        <f t="shared" si="100"/>
        <v>0</v>
      </c>
      <c r="AQ315" s="225">
        <f t="shared" si="100"/>
        <v>0</v>
      </c>
      <c r="AR315" s="225">
        <f t="shared" si="100"/>
        <v>0</v>
      </c>
      <c r="AS315" s="225">
        <f t="shared" si="100"/>
        <v>0</v>
      </c>
      <c r="AT315" s="225">
        <f t="shared" si="100"/>
        <v>0</v>
      </c>
      <c r="AU315" s="225">
        <f t="shared" si="100"/>
        <v>4539782.6399999997</v>
      </c>
      <c r="AV315" s="225">
        <f t="shared" si="100"/>
        <v>65362944.954000004</v>
      </c>
    </row>
    <row r="316" spans="1:129" x14ac:dyDescent="0.3">
      <c r="G316" s="228">
        <f>G303+G304+G305+G306+G307+G308+G309+G311+G312+G313+G314</f>
        <v>0</v>
      </c>
      <c r="H316" s="228">
        <f>H303+H304+H305+H306+H307+H308+H309+H311+H312+H313+H314</f>
        <v>0</v>
      </c>
      <c r="I316" s="228">
        <f t="shared" ref="I316:AU316" si="101">I303+I304+I305+I306+I307+I308+I309+I311+I312+I313+I314</f>
        <v>0</v>
      </c>
      <c r="J316" s="228">
        <f t="shared" si="101"/>
        <v>0</v>
      </c>
      <c r="K316" s="228">
        <f t="shared" si="101"/>
        <v>0</v>
      </c>
      <c r="L316" s="228">
        <f t="shared" si="101"/>
        <v>0</v>
      </c>
      <c r="M316" s="228">
        <f t="shared" si="101"/>
        <v>0</v>
      </c>
      <c r="N316" s="228">
        <f t="shared" si="101"/>
        <v>0</v>
      </c>
      <c r="O316" s="228">
        <f t="shared" si="101"/>
        <v>0</v>
      </c>
      <c r="P316" s="228">
        <f t="shared" si="101"/>
        <v>0</v>
      </c>
      <c r="Q316" s="228">
        <f t="shared" si="101"/>
        <v>0</v>
      </c>
      <c r="R316" s="228">
        <f t="shared" si="101"/>
        <v>0</v>
      </c>
      <c r="S316" s="228">
        <f t="shared" si="101"/>
        <v>0</v>
      </c>
      <c r="T316" s="228">
        <f t="shared" si="101"/>
        <v>0</v>
      </c>
      <c r="U316" s="228">
        <f t="shared" si="101"/>
        <v>0</v>
      </c>
      <c r="V316" s="228">
        <f t="shared" si="101"/>
        <v>0</v>
      </c>
      <c r="W316" s="228">
        <f>SUM(W303:W314)</f>
        <v>0</v>
      </c>
      <c r="X316" s="228">
        <f>SUM(X303:X314)</f>
        <v>0</v>
      </c>
      <c r="Y316" s="228">
        <f>Y303+Y304+Y305+Y306+Y307+Y308+Y309+Y311+Y312+Y313+Y314</f>
        <v>0</v>
      </c>
      <c r="Z316" s="228">
        <f t="shared" si="101"/>
        <v>0</v>
      </c>
      <c r="AA316" s="228">
        <f t="shared" si="101"/>
        <v>0</v>
      </c>
      <c r="AB316" s="228">
        <f t="shared" si="101"/>
        <v>0</v>
      </c>
      <c r="AC316" s="228">
        <f t="shared" si="101"/>
        <v>0</v>
      </c>
      <c r="AD316" s="228">
        <f t="shared" si="101"/>
        <v>0</v>
      </c>
      <c r="AE316" s="228">
        <f t="shared" si="101"/>
        <v>0</v>
      </c>
      <c r="AF316" s="228">
        <f t="shared" si="101"/>
        <v>0</v>
      </c>
      <c r="AG316" s="228">
        <f t="shared" si="101"/>
        <v>0</v>
      </c>
      <c r="AH316" s="228">
        <f t="shared" si="101"/>
        <v>0</v>
      </c>
      <c r="AI316" s="228">
        <f t="shared" si="101"/>
        <v>0</v>
      </c>
      <c r="AJ316" s="228">
        <f t="shared" si="101"/>
        <v>0</v>
      </c>
      <c r="AK316" s="228">
        <f t="shared" si="101"/>
        <v>0</v>
      </c>
      <c r="AL316" s="228">
        <f t="shared" si="101"/>
        <v>0</v>
      </c>
      <c r="AM316" s="228">
        <f t="shared" si="101"/>
        <v>0</v>
      </c>
      <c r="AN316" s="228">
        <f t="shared" si="101"/>
        <v>0</v>
      </c>
      <c r="AO316" s="228">
        <f t="shared" si="101"/>
        <v>0</v>
      </c>
      <c r="AP316" s="228">
        <f t="shared" si="101"/>
        <v>0</v>
      </c>
      <c r="AQ316" s="228">
        <f t="shared" si="101"/>
        <v>0</v>
      </c>
      <c r="AR316" s="228">
        <f t="shared" si="101"/>
        <v>0</v>
      </c>
      <c r="AS316" s="228">
        <f t="shared" si="101"/>
        <v>0</v>
      </c>
      <c r="AT316" s="228">
        <f t="shared" si="101"/>
        <v>0</v>
      </c>
      <c r="AU316" s="228">
        <f t="shared" si="101"/>
        <v>0</v>
      </c>
      <c r="AV316" s="228">
        <f>AV303+AV304+AV305+AV306+AV307+AV308+AV309+AV311+AV312+AV313+AV314+AV310</f>
        <v>0</v>
      </c>
    </row>
    <row r="317" spans="1:129" x14ac:dyDescent="0.3">
      <c r="E317" s="229">
        <f>G317-V316-W316-X316-Y316</f>
        <v>0</v>
      </c>
      <c r="F317" s="229" t="s">
        <v>596</v>
      </c>
      <c r="G317" s="229">
        <f>'[1]ОСТАТКИ 2023'!R10</f>
        <v>0</v>
      </c>
      <c r="AU317" s="231" t="s">
        <v>597</v>
      </c>
      <c r="AV317" s="232"/>
      <c r="AW317" s="232">
        <f>AV317-V316-AD316</f>
        <v>0</v>
      </c>
    </row>
    <row r="318" spans="1:129" x14ac:dyDescent="0.3">
      <c r="AV318" s="233">
        <f>AV316-AV317</f>
        <v>0</v>
      </c>
    </row>
    <row r="319" spans="1:129" x14ac:dyDescent="0.3">
      <c r="F319" s="227">
        <v>144</v>
      </c>
      <c r="G319" s="234">
        <v>610</v>
      </c>
      <c r="H319" s="235">
        <v>88110</v>
      </c>
      <c r="I319" s="234">
        <v>86160</v>
      </c>
      <c r="J319" s="235">
        <v>86110</v>
      </c>
      <c r="K319" s="235">
        <v>86010</v>
      </c>
      <c r="L319" s="235"/>
      <c r="M319" s="235"/>
      <c r="N319" s="235"/>
      <c r="O319" s="235"/>
      <c r="P319" s="235"/>
      <c r="Q319" s="235"/>
      <c r="R319" s="235"/>
      <c r="S319" s="235"/>
      <c r="T319" s="235"/>
      <c r="U319" s="235"/>
      <c r="V319" s="235"/>
      <c r="W319" s="235">
        <v>75880</v>
      </c>
      <c r="X319" s="235">
        <v>74080</v>
      </c>
      <c r="Y319" s="235">
        <v>75540</v>
      </c>
      <c r="Z319" s="235"/>
    </row>
    <row r="320" spans="1:129" ht="21" x14ac:dyDescent="0.35">
      <c r="E320" s="236" t="s">
        <v>598</v>
      </c>
      <c r="F320" s="212" t="s">
        <v>599</v>
      </c>
      <c r="G320" s="237">
        <f>G9+G12+G168+G169-G303-G305</f>
        <v>7172200</v>
      </c>
      <c r="H320" s="238"/>
      <c r="I320" s="238"/>
      <c r="J320" s="238"/>
      <c r="K320" s="238"/>
      <c r="L320" s="238"/>
      <c r="M320" s="238"/>
      <c r="N320" s="238"/>
      <c r="O320" s="238"/>
      <c r="P320" s="238"/>
      <c r="Q320" s="238"/>
      <c r="R320" s="238"/>
      <c r="S320" s="238"/>
      <c r="T320" s="238"/>
      <c r="U320" s="238"/>
      <c r="V320" s="238">
        <f t="shared" ref="V320:AV320" si="102">V9</f>
        <v>5508602</v>
      </c>
      <c r="W320" s="237">
        <f>W9+W12+W168+W169-W303-W305</f>
        <v>25824372</v>
      </c>
      <c r="X320" s="237">
        <f>X9+X12+X168+X169-X303-X305</f>
        <v>15200409</v>
      </c>
      <c r="Y320" s="238"/>
      <c r="Z320" s="238"/>
      <c r="AA320" s="238"/>
      <c r="AB320" s="238"/>
      <c r="AC320" s="238"/>
      <c r="AD320" s="238">
        <f t="shared" si="102"/>
        <v>31509051</v>
      </c>
      <c r="AE320" s="238"/>
      <c r="AF320" s="238"/>
      <c r="AG320" s="238"/>
      <c r="AH320" s="238"/>
      <c r="AI320" s="238"/>
      <c r="AJ320" s="238"/>
      <c r="AK320" s="238"/>
      <c r="AL320" s="238"/>
      <c r="AM320" s="238"/>
      <c r="AN320" s="238"/>
      <c r="AO320" s="238"/>
      <c r="AP320" s="238"/>
      <c r="AQ320" s="238"/>
      <c r="AR320" s="238"/>
      <c r="AS320" s="238"/>
      <c r="AT320" s="238"/>
      <c r="AU320" s="238">
        <f t="shared" si="102"/>
        <v>245283.46</v>
      </c>
      <c r="AV320" s="238">
        <f t="shared" si="102"/>
        <v>37262936.460000001</v>
      </c>
      <c r="AW320" s="21"/>
      <c r="BB320" s="239"/>
    </row>
    <row r="321" spans="6:54" ht="18.75" x14ac:dyDescent="0.3">
      <c r="F321" s="215" t="s">
        <v>600</v>
      </c>
      <c r="G321" s="238"/>
      <c r="H321" s="238"/>
      <c r="I321" s="238"/>
      <c r="J321" s="238"/>
      <c r="K321" s="238"/>
      <c r="L321" s="238"/>
      <c r="M321" s="238"/>
      <c r="N321" s="238"/>
      <c r="O321" s="238"/>
      <c r="P321" s="238"/>
      <c r="Q321" s="238"/>
      <c r="R321" s="238"/>
      <c r="S321" s="238"/>
      <c r="T321" s="238"/>
      <c r="U321" s="238"/>
      <c r="V321" s="238"/>
      <c r="W321" s="238"/>
      <c r="X321" s="238"/>
      <c r="Y321" s="238"/>
      <c r="Z321" s="238"/>
      <c r="AA321" s="238"/>
      <c r="AB321" s="238"/>
      <c r="AC321" s="238"/>
      <c r="AD321" s="238"/>
      <c r="AE321" s="238"/>
      <c r="AF321" s="238"/>
      <c r="AG321" s="238"/>
      <c r="AH321" s="238"/>
      <c r="AI321" s="238"/>
      <c r="AJ321" s="238"/>
      <c r="AK321" s="238"/>
      <c r="AL321" s="238"/>
      <c r="AM321" s="238"/>
      <c r="AN321" s="238"/>
      <c r="AO321" s="238"/>
      <c r="AP321" s="238"/>
      <c r="AQ321" s="238"/>
      <c r="AR321" s="238"/>
      <c r="AS321" s="238"/>
      <c r="AT321" s="238"/>
      <c r="AU321" s="238"/>
      <c r="AV321" s="238"/>
      <c r="AW321" s="21"/>
      <c r="BB321" s="239"/>
    </row>
    <row r="322" spans="6:54" ht="18.75" x14ac:dyDescent="0.3">
      <c r="F322" s="215">
        <v>221</v>
      </c>
      <c r="G322" s="238">
        <f>G14</f>
        <v>0</v>
      </c>
      <c r="H322" s="238">
        <f>H14</f>
        <v>0</v>
      </c>
      <c r="I322" s="238">
        <f t="shared" ref="I322:AV322" si="103">I14</f>
        <v>0</v>
      </c>
      <c r="J322" s="238">
        <f t="shared" si="103"/>
        <v>0</v>
      </c>
      <c r="K322" s="238">
        <f t="shared" si="103"/>
        <v>0</v>
      </c>
      <c r="L322" s="238">
        <f t="shared" si="103"/>
        <v>0</v>
      </c>
      <c r="M322" s="238">
        <f t="shared" si="103"/>
        <v>0</v>
      </c>
      <c r="N322" s="238">
        <f t="shared" si="103"/>
        <v>0</v>
      </c>
      <c r="O322" s="238">
        <f t="shared" si="103"/>
        <v>0</v>
      </c>
      <c r="P322" s="238">
        <f t="shared" si="103"/>
        <v>0</v>
      </c>
      <c r="Q322" s="238">
        <f t="shared" si="103"/>
        <v>0</v>
      </c>
      <c r="R322" s="238">
        <f t="shared" si="103"/>
        <v>0</v>
      </c>
      <c r="S322" s="238">
        <f t="shared" si="103"/>
        <v>0</v>
      </c>
      <c r="T322" s="238">
        <f t="shared" si="103"/>
        <v>0</v>
      </c>
      <c r="U322" s="238">
        <f t="shared" si="103"/>
        <v>0</v>
      </c>
      <c r="V322" s="238">
        <f t="shared" si="103"/>
        <v>0</v>
      </c>
      <c r="W322" s="238">
        <f t="shared" si="103"/>
        <v>13200</v>
      </c>
      <c r="X322" s="238">
        <f t="shared" si="103"/>
        <v>14400</v>
      </c>
      <c r="Y322" s="238">
        <f>Y14</f>
        <v>0</v>
      </c>
      <c r="Z322" s="238">
        <f t="shared" si="103"/>
        <v>0</v>
      </c>
      <c r="AA322" s="238">
        <f t="shared" si="103"/>
        <v>0</v>
      </c>
      <c r="AB322" s="238">
        <f t="shared" si="103"/>
        <v>0</v>
      </c>
      <c r="AC322" s="238">
        <f t="shared" si="103"/>
        <v>0</v>
      </c>
      <c r="AD322" s="238">
        <f t="shared" si="103"/>
        <v>27600</v>
      </c>
      <c r="AE322" s="238">
        <f t="shared" si="103"/>
        <v>0</v>
      </c>
      <c r="AF322" s="238">
        <f t="shared" si="103"/>
        <v>0</v>
      </c>
      <c r="AG322" s="238">
        <f t="shared" si="103"/>
        <v>0</v>
      </c>
      <c r="AH322" s="238">
        <f t="shared" si="103"/>
        <v>0</v>
      </c>
      <c r="AI322" s="238">
        <f t="shared" si="103"/>
        <v>0</v>
      </c>
      <c r="AJ322" s="238">
        <f t="shared" si="103"/>
        <v>0</v>
      </c>
      <c r="AK322" s="238">
        <f t="shared" si="103"/>
        <v>0</v>
      </c>
      <c r="AL322" s="238">
        <f t="shared" si="103"/>
        <v>0</v>
      </c>
      <c r="AM322" s="238">
        <f t="shared" si="103"/>
        <v>0</v>
      </c>
      <c r="AN322" s="238">
        <f t="shared" si="103"/>
        <v>0</v>
      </c>
      <c r="AO322" s="238">
        <f t="shared" si="103"/>
        <v>0</v>
      </c>
      <c r="AP322" s="238">
        <f t="shared" si="103"/>
        <v>0</v>
      </c>
      <c r="AQ322" s="238">
        <f t="shared" si="103"/>
        <v>0</v>
      </c>
      <c r="AR322" s="238">
        <f t="shared" si="103"/>
        <v>0</v>
      </c>
      <c r="AS322" s="238">
        <f t="shared" si="103"/>
        <v>0</v>
      </c>
      <c r="AT322" s="238">
        <f t="shared" si="103"/>
        <v>0</v>
      </c>
      <c r="AU322" s="238">
        <f t="shared" si="103"/>
        <v>0</v>
      </c>
      <c r="AV322" s="238">
        <f t="shared" si="103"/>
        <v>27600</v>
      </c>
      <c r="AW322" s="21"/>
      <c r="BB322" s="239"/>
    </row>
    <row r="323" spans="6:54" ht="18.75" x14ac:dyDescent="0.3">
      <c r="F323" s="240" t="s">
        <v>601</v>
      </c>
      <c r="G323" s="238">
        <f>G24+G25+G26+G27</f>
        <v>2468500</v>
      </c>
      <c r="H323" s="238">
        <f>H24+H25</f>
        <v>0</v>
      </c>
      <c r="I323" s="238">
        <f t="shared" ref="I323:AV323" si="104">I24+I25</f>
        <v>0</v>
      </c>
      <c r="J323" s="238">
        <f t="shared" si="104"/>
        <v>0</v>
      </c>
      <c r="K323" s="238">
        <f t="shared" si="104"/>
        <v>0</v>
      </c>
      <c r="L323" s="238">
        <f t="shared" si="104"/>
        <v>0</v>
      </c>
      <c r="M323" s="238">
        <f t="shared" si="104"/>
        <v>0</v>
      </c>
      <c r="N323" s="238">
        <f t="shared" si="104"/>
        <v>0</v>
      </c>
      <c r="O323" s="238">
        <f t="shared" si="104"/>
        <v>0</v>
      </c>
      <c r="P323" s="238">
        <f t="shared" si="104"/>
        <v>0</v>
      </c>
      <c r="Q323" s="238">
        <f t="shared" si="104"/>
        <v>0</v>
      </c>
      <c r="R323" s="238">
        <f t="shared" si="104"/>
        <v>0</v>
      </c>
      <c r="S323" s="238">
        <f t="shared" si="104"/>
        <v>0</v>
      </c>
      <c r="T323" s="238">
        <f t="shared" si="104"/>
        <v>0</v>
      </c>
      <c r="U323" s="238">
        <f t="shared" si="104"/>
        <v>0</v>
      </c>
      <c r="V323" s="238">
        <f t="shared" si="104"/>
        <v>2250000</v>
      </c>
      <c r="W323" s="238">
        <f t="shared" si="104"/>
        <v>0</v>
      </c>
      <c r="X323" s="238">
        <f t="shared" si="104"/>
        <v>0</v>
      </c>
      <c r="Y323" s="238">
        <f>Y24+Y25</f>
        <v>0</v>
      </c>
      <c r="Z323" s="238">
        <f t="shared" si="104"/>
        <v>0</v>
      </c>
      <c r="AA323" s="238">
        <f t="shared" si="104"/>
        <v>0</v>
      </c>
      <c r="AB323" s="238">
        <f t="shared" si="104"/>
        <v>0</v>
      </c>
      <c r="AC323" s="238">
        <f t="shared" si="104"/>
        <v>0</v>
      </c>
      <c r="AD323" s="238">
        <f t="shared" si="104"/>
        <v>0</v>
      </c>
      <c r="AE323" s="238">
        <f t="shared" si="104"/>
        <v>9694.3700000000008</v>
      </c>
      <c r="AF323" s="238">
        <f t="shared" si="104"/>
        <v>0</v>
      </c>
      <c r="AG323" s="238">
        <f t="shared" si="104"/>
        <v>0</v>
      </c>
      <c r="AH323" s="238">
        <f t="shared" si="104"/>
        <v>0</v>
      </c>
      <c r="AI323" s="238">
        <f t="shared" si="104"/>
        <v>0</v>
      </c>
      <c r="AJ323" s="238">
        <f t="shared" si="104"/>
        <v>3199.25</v>
      </c>
      <c r="AK323" s="238">
        <f t="shared" si="104"/>
        <v>0</v>
      </c>
      <c r="AL323" s="238">
        <f t="shared" si="104"/>
        <v>0</v>
      </c>
      <c r="AM323" s="238">
        <f t="shared" si="104"/>
        <v>0</v>
      </c>
      <c r="AN323" s="238">
        <f t="shared" si="104"/>
        <v>0</v>
      </c>
      <c r="AO323" s="238">
        <f t="shared" si="104"/>
        <v>0</v>
      </c>
      <c r="AP323" s="238">
        <f t="shared" si="104"/>
        <v>0</v>
      </c>
      <c r="AQ323" s="238">
        <f t="shared" si="104"/>
        <v>0</v>
      </c>
      <c r="AR323" s="238">
        <f t="shared" si="104"/>
        <v>0</v>
      </c>
      <c r="AS323" s="238">
        <f t="shared" si="104"/>
        <v>0</v>
      </c>
      <c r="AT323" s="238">
        <f t="shared" si="104"/>
        <v>0</v>
      </c>
      <c r="AU323" s="238">
        <f t="shared" si="104"/>
        <v>12893.62</v>
      </c>
      <c r="AV323" s="238">
        <f t="shared" si="104"/>
        <v>2262893.62</v>
      </c>
      <c r="AW323" s="21"/>
      <c r="BB323" s="239"/>
    </row>
    <row r="324" spans="6:54" ht="18.75" x14ac:dyDescent="0.3">
      <c r="F324" s="240" t="s">
        <v>602</v>
      </c>
      <c r="G324" s="238">
        <f>G28</f>
        <v>180900</v>
      </c>
      <c r="H324" s="238">
        <f>H26+H27+H28</f>
        <v>0</v>
      </c>
      <c r="I324" s="238">
        <f t="shared" ref="I324:AV324" si="105">I26+I27+I28</f>
        <v>0</v>
      </c>
      <c r="J324" s="238">
        <f t="shared" si="105"/>
        <v>0</v>
      </c>
      <c r="K324" s="238">
        <f t="shared" si="105"/>
        <v>0</v>
      </c>
      <c r="L324" s="238">
        <f t="shared" si="105"/>
        <v>0</v>
      </c>
      <c r="M324" s="238">
        <f t="shared" si="105"/>
        <v>0</v>
      </c>
      <c r="N324" s="238">
        <f t="shared" si="105"/>
        <v>0</v>
      </c>
      <c r="O324" s="238">
        <f t="shared" si="105"/>
        <v>0</v>
      </c>
      <c r="P324" s="238">
        <f t="shared" si="105"/>
        <v>0</v>
      </c>
      <c r="Q324" s="238">
        <f t="shared" si="105"/>
        <v>0</v>
      </c>
      <c r="R324" s="238">
        <f t="shared" si="105"/>
        <v>0</v>
      </c>
      <c r="S324" s="238">
        <f t="shared" si="105"/>
        <v>0</v>
      </c>
      <c r="T324" s="238">
        <f t="shared" si="105"/>
        <v>0</v>
      </c>
      <c r="U324" s="238">
        <f t="shared" si="105"/>
        <v>0</v>
      </c>
      <c r="V324" s="238">
        <f t="shared" si="105"/>
        <v>399400</v>
      </c>
      <c r="W324" s="238">
        <f t="shared" si="105"/>
        <v>0</v>
      </c>
      <c r="X324" s="238">
        <f t="shared" si="105"/>
        <v>0</v>
      </c>
      <c r="Y324" s="238">
        <f>Y26+Y27+Y28</f>
        <v>0</v>
      </c>
      <c r="Z324" s="238">
        <f t="shared" si="105"/>
        <v>0</v>
      </c>
      <c r="AA324" s="238">
        <f t="shared" si="105"/>
        <v>0</v>
      </c>
      <c r="AB324" s="238">
        <f t="shared" si="105"/>
        <v>0</v>
      </c>
      <c r="AC324" s="238">
        <f t="shared" si="105"/>
        <v>0</v>
      </c>
      <c r="AD324" s="238">
        <f t="shared" si="105"/>
        <v>0</v>
      </c>
      <c r="AE324" s="238">
        <f t="shared" si="105"/>
        <v>0</v>
      </c>
      <c r="AF324" s="238">
        <f t="shared" si="105"/>
        <v>0</v>
      </c>
      <c r="AG324" s="238">
        <f t="shared" si="105"/>
        <v>0</v>
      </c>
      <c r="AH324" s="238">
        <f t="shared" si="105"/>
        <v>0</v>
      </c>
      <c r="AI324" s="238">
        <f t="shared" si="105"/>
        <v>0</v>
      </c>
      <c r="AJ324" s="238">
        <f t="shared" si="105"/>
        <v>0</v>
      </c>
      <c r="AK324" s="238">
        <f t="shared" si="105"/>
        <v>0</v>
      </c>
      <c r="AL324" s="238">
        <f t="shared" si="105"/>
        <v>0</v>
      </c>
      <c r="AM324" s="238">
        <f t="shared" si="105"/>
        <v>0</v>
      </c>
      <c r="AN324" s="238">
        <f t="shared" si="105"/>
        <v>0</v>
      </c>
      <c r="AO324" s="238">
        <f t="shared" si="105"/>
        <v>0</v>
      </c>
      <c r="AP324" s="238">
        <f t="shared" si="105"/>
        <v>0</v>
      </c>
      <c r="AQ324" s="238">
        <f t="shared" si="105"/>
        <v>0</v>
      </c>
      <c r="AR324" s="238">
        <f t="shared" si="105"/>
        <v>0</v>
      </c>
      <c r="AS324" s="238">
        <f t="shared" si="105"/>
        <v>0</v>
      </c>
      <c r="AT324" s="238">
        <f t="shared" si="105"/>
        <v>0</v>
      </c>
      <c r="AU324" s="238">
        <f t="shared" si="105"/>
        <v>0</v>
      </c>
      <c r="AV324" s="238">
        <f t="shared" si="105"/>
        <v>399400</v>
      </c>
      <c r="AW324" s="21"/>
      <c r="BB324" s="239"/>
    </row>
    <row r="325" spans="6:54" ht="18.75" x14ac:dyDescent="0.3">
      <c r="F325" s="215">
        <v>224</v>
      </c>
      <c r="G325" s="238">
        <f>G29</f>
        <v>0</v>
      </c>
      <c r="H325" s="238">
        <f>H29</f>
        <v>0</v>
      </c>
      <c r="I325" s="238">
        <f t="shared" ref="I325:AV326" si="106">I29</f>
        <v>0</v>
      </c>
      <c r="J325" s="238">
        <f t="shared" si="106"/>
        <v>0</v>
      </c>
      <c r="K325" s="238">
        <f t="shared" si="106"/>
        <v>0</v>
      </c>
      <c r="L325" s="238">
        <f t="shared" si="106"/>
        <v>0</v>
      </c>
      <c r="M325" s="238">
        <f t="shared" si="106"/>
        <v>0</v>
      </c>
      <c r="N325" s="238">
        <f t="shared" si="106"/>
        <v>0</v>
      </c>
      <c r="O325" s="238">
        <f t="shared" si="106"/>
        <v>0</v>
      </c>
      <c r="P325" s="238">
        <f t="shared" si="106"/>
        <v>0</v>
      </c>
      <c r="Q325" s="238">
        <f t="shared" si="106"/>
        <v>0</v>
      </c>
      <c r="R325" s="238">
        <f t="shared" si="106"/>
        <v>0</v>
      </c>
      <c r="S325" s="238">
        <f t="shared" si="106"/>
        <v>0</v>
      </c>
      <c r="T325" s="238">
        <f t="shared" si="106"/>
        <v>0</v>
      </c>
      <c r="U325" s="238">
        <f t="shared" si="106"/>
        <v>0</v>
      </c>
      <c r="V325" s="238">
        <f t="shared" si="106"/>
        <v>0</v>
      </c>
      <c r="W325" s="238">
        <f t="shared" si="106"/>
        <v>0</v>
      </c>
      <c r="X325" s="238">
        <f t="shared" si="106"/>
        <v>0</v>
      </c>
      <c r="Y325" s="238">
        <f>Y29</f>
        <v>0</v>
      </c>
      <c r="Z325" s="238">
        <f t="shared" si="106"/>
        <v>0</v>
      </c>
      <c r="AA325" s="238">
        <f t="shared" si="106"/>
        <v>0</v>
      </c>
      <c r="AB325" s="238">
        <f t="shared" si="106"/>
        <v>0</v>
      </c>
      <c r="AC325" s="238">
        <f t="shared" si="106"/>
        <v>0</v>
      </c>
      <c r="AD325" s="238">
        <f t="shared" si="106"/>
        <v>0</v>
      </c>
      <c r="AE325" s="238">
        <f t="shared" si="106"/>
        <v>0</v>
      </c>
      <c r="AF325" s="238">
        <f t="shared" si="106"/>
        <v>0</v>
      </c>
      <c r="AG325" s="238">
        <f t="shared" si="106"/>
        <v>0</v>
      </c>
      <c r="AH325" s="238">
        <f t="shared" si="106"/>
        <v>0</v>
      </c>
      <c r="AI325" s="238">
        <f t="shared" si="106"/>
        <v>0</v>
      </c>
      <c r="AJ325" s="238">
        <f t="shared" si="106"/>
        <v>0</v>
      </c>
      <c r="AK325" s="238">
        <f t="shared" si="106"/>
        <v>0</v>
      </c>
      <c r="AL325" s="238">
        <f t="shared" si="106"/>
        <v>0</v>
      </c>
      <c r="AM325" s="238">
        <f t="shared" si="106"/>
        <v>0</v>
      </c>
      <c r="AN325" s="238">
        <f t="shared" si="106"/>
        <v>0</v>
      </c>
      <c r="AO325" s="238">
        <f t="shared" si="106"/>
        <v>0</v>
      </c>
      <c r="AP325" s="238">
        <f t="shared" si="106"/>
        <v>0</v>
      </c>
      <c r="AQ325" s="238">
        <f t="shared" si="106"/>
        <v>0</v>
      </c>
      <c r="AR325" s="238">
        <f t="shared" si="106"/>
        <v>0</v>
      </c>
      <c r="AS325" s="238">
        <f t="shared" si="106"/>
        <v>0</v>
      </c>
      <c r="AT325" s="238">
        <f t="shared" si="106"/>
        <v>0</v>
      </c>
      <c r="AU325" s="238">
        <f t="shared" si="106"/>
        <v>0</v>
      </c>
      <c r="AV325" s="238">
        <f t="shared" si="106"/>
        <v>0</v>
      </c>
      <c r="AW325" s="21"/>
      <c r="BB325" s="239"/>
    </row>
    <row r="326" spans="6:54" ht="18.75" x14ac:dyDescent="0.3">
      <c r="F326" s="215">
        <v>225</v>
      </c>
      <c r="G326" s="238">
        <f>G30</f>
        <v>2081400.334</v>
      </c>
      <c r="H326" s="238">
        <f>H30</f>
        <v>137393.09</v>
      </c>
      <c r="I326" s="238">
        <f t="shared" si="106"/>
        <v>0</v>
      </c>
      <c r="J326" s="238">
        <f t="shared" si="106"/>
        <v>0</v>
      </c>
      <c r="K326" s="238">
        <f t="shared" si="106"/>
        <v>0</v>
      </c>
      <c r="L326" s="238">
        <f t="shared" si="106"/>
        <v>0</v>
      </c>
      <c r="M326" s="238">
        <f t="shared" si="106"/>
        <v>0</v>
      </c>
      <c r="N326" s="238">
        <f t="shared" si="106"/>
        <v>0</v>
      </c>
      <c r="O326" s="238">
        <f t="shared" si="106"/>
        <v>0</v>
      </c>
      <c r="P326" s="238">
        <f t="shared" si="106"/>
        <v>0</v>
      </c>
      <c r="Q326" s="238">
        <f t="shared" si="106"/>
        <v>0</v>
      </c>
      <c r="R326" s="238">
        <f t="shared" si="106"/>
        <v>0</v>
      </c>
      <c r="S326" s="238">
        <f t="shared" si="106"/>
        <v>0</v>
      </c>
      <c r="T326" s="238">
        <f t="shared" si="106"/>
        <v>0</v>
      </c>
      <c r="U326" s="238">
        <f t="shared" si="106"/>
        <v>0</v>
      </c>
      <c r="V326" s="238">
        <f t="shared" si="106"/>
        <v>2218793.4240000001</v>
      </c>
      <c r="W326" s="238">
        <f t="shared" si="106"/>
        <v>0</v>
      </c>
      <c r="X326" s="238">
        <f t="shared" si="106"/>
        <v>0</v>
      </c>
      <c r="Y326" s="238">
        <f>Y30</f>
        <v>0</v>
      </c>
      <c r="Z326" s="238">
        <f t="shared" si="106"/>
        <v>0</v>
      </c>
      <c r="AA326" s="238">
        <f t="shared" si="106"/>
        <v>0</v>
      </c>
      <c r="AB326" s="238">
        <f t="shared" si="106"/>
        <v>0</v>
      </c>
      <c r="AC326" s="238">
        <f t="shared" si="106"/>
        <v>0</v>
      </c>
      <c r="AD326" s="238">
        <f t="shared" si="106"/>
        <v>0</v>
      </c>
      <c r="AE326" s="238">
        <f t="shared" si="106"/>
        <v>2258.0500000000002</v>
      </c>
      <c r="AF326" s="238">
        <f t="shared" si="106"/>
        <v>0</v>
      </c>
      <c r="AG326" s="238">
        <f t="shared" si="106"/>
        <v>0</v>
      </c>
      <c r="AH326" s="238">
        <f t="shared" si="106"/>
        <v>0</v>
      </c>
      <c r="AI326" s="238">
        <f t="shared" si="106"/>
        <v>0</v>
      </c>
      <c r="AJ326" s="238">
        <f t="shared" si="106"/>
        <v>847.87</v>
      </c>
      <c r="AK326" s="238">
        <f t="shared" si="106"/>
        <v>0</v>
      </c>
      <c r="AL326" s="238">
        <f t="shared" si="106"/>
        <v>0</v>
      </c>
      <c r="AM326" s="238">
        <f t="shared" si="106"/>
        <v>0</v>
      </c>
      <c r="AN326" s="238">
        <f t="shared" si="106"/>
        <v>0</v>
      </c>
      <c r="AO326" s="238">
        <f t="shared" si="106"/>
        <v>0</v>
      </c>
      <c r="AP326" s="238">
        <f t="shared" si="106"/>
        <v>0</v>
      </c>
      <c r="AQ326" s="238">
        <f t="shared" si="106"/>
        <v>0</v>
      </c>
      <c r="AR326" s="238">
        <f t="shared" si="106"/>
        <v>0</v>
      </c>
      <c r="AS326" s="238">
        <f t="shared" si="106"/>
        <v>0</v>
      </c>
      <c r="AT326" s="238">
        <f t="shared" si="106"/>
        <v>0</v>
      </c>
      <c r="AU326" s="238">
        <f t="shared" si="106"/>
        <v>3105.92</v>
      </c>
      <c r="AV326" s="238">
        <f t="shared" si="106"/>
        <v>2221899.344</v>
      </c>
      <c r="AW326" s="21"/>
      <c r="BB326" s="239"/>
    </row>
    <row r="327" spans="6:54" ht="18.75" x14ac:dyDescent="0.3">
      <c r="F327" s="212">
        <v>226</v>
      </c>
      <c r="G327" s="238">
        <f t="shared" ref="G327:AV327" si="107">G113-G328</f>
        <v>280000</v>
      </c>
      <c r="H327" s="238">
        <f t="shared" si="107"/>
        <v>913200</v>
      </c>
      <c r="I327" s="238">
        <f t="shared" si="107"/>
        <v>6573.57</v>
      </c>
      <c r="J327" s="238">
        <f t="shared" si="107"/>
        <v>0</v>
      </c>
      <c r="K327" s="238">
        <f t="shared" si="107"/>
        <v>0</v>
      </c>
      <c r="L327" s="238">
        <f t="shared" si="107"/>
        <v>0</v>
      </c>
      <c r="M327" s="238">
        <f t="shared" si="107"/>
        <v>0</v>
      </c>
      <c r="N327" s="238">
        <f t="shared" si="107"/>
        <v>0</v>
      </c>
      <c r="O327" s="238">
        <f t="shared" si="107"/>
        <v>0</v>
      </c>
      <c r="P327" s="238">
        <f t="shared" si="107"/>
        <v>0</v>
      </c>
      <c r="Q327" s="238">
        <f t="shared" si="107"/>
        <v>0</v>
      </c>
      <c r="R327" s="238">
        <f t="shared" si="107"/>
        <v>0</v>
      </c>
      <c r="S327" s="238">
        <f t="shared" si="107"/>
        <v>0</v>
      </c>
      <c r="T327" s="238">
        <f t="shared" si="107"/>
        <v>0</v>
      </c>
      <c r="U327" s="238">
        <f t="shared" si="107"/>
        <v>0</v>
      </c>
      <c r="V327" s="238">
        <f t="shared" si="107"/>
        <v>1199773.57</v>
      </c>
      <c r="W327" s="238">
        <f t="shared" si="107"/>
        <v>196395</v>
      </c>
      <c r="X327" s="238">
        <f t="shared" si="107"/>
        <v>66600</v>
      </c>
      <c r="Y327" s="238">
        <f t="shared" si="107"/>
        <v>0</v>
      </c>
      <c r="Z327" s="238">
        <f t="shared" si="107"/>
        <v>0</v>
      </c>
      <c r="AA327" s="238">
        <f t="shared" si="107"/>
        <v>0</v>
      </c>
      <c r="AB327" s="238">
        <f t="shared" si="107"/>
        <v>0</v>
      </c>
      <c r="AC327" s="238">
        <f t="shared" si="107"/>
        <v>0</v>
      </c>
      <c r="AD327" s="238">
        <f t="shared" si="107"/>
        <v>262995</v>
      </c>
      <c r="AE327" s="238">
        <f t="shared" si="107"/>
        <v>0</v>
      </c>
      <c r="AF327" s="238">
        <f t="shared" si="107"/>
        <v>0</v>
      </c>
      <c r="AG327" s="238">
        <f t="shared" si="107"/>
        <v>0</v>
      </c>
      <c r="AH327" s="238">
        <f t="shared" si="107"/>
        <v>0</v>
      </c>
      <c r="AI327" s="238">
        <f t="shared" si="107"/>
        <v>0</v>
      </c>
      <c r="AJ327" s="238">
        <f t="shared" si="107"/>
        <v>0</v>
      </c>
      <c r="AK327" s="238">
        <f t="shared" si="107"/>
        <v>0</v>
      </c>
      <c r="AL327" s="238">
        <f t="shared" si="107"/>
        <v>0</v>
      </c>
      <c r="AM327" s="238">
        <f t="shared" si="107"/>
        <v>0</v>
      </c>
      <c r="AN327" s="238">
        <f t="shared" si="107"/>
        <v>0</v>
      </c>
      <c r="AO327" s="238">
        <f t="shared" si="107"/>
        <v>0</v>
      </c>
      <c r="AP327" s="238">
        <f t="shared" si="107"/>
        <v>0</v>
      </c>
      <c r="AQ327" s="238">
        <f t="shared" si="107"/>
        <v>0</v>
      </c>
      <c r="AR327" s="238">
        <f t="shared" si="107"/>
        <v>0</v>
      </c>
      <c r="AS327" s="238">
        <f t="shared" si="107"/>
        <v>0</v>
      </c>
      <c r="AT327" s="238">
        <f t="shared" si="107"/>
        <v>0</v>
      </c>
      <c r="AU327" s="238">
        <f t="shared" si="107"/>
        <v>0</v>
      </c>
      <c r="AV327" s="238">
        <f t="shared" si="107"/>
        <v>1462768.57</v>
      </c>
      <c r="AW327" s="21"/>
      <c r="BB327" s="239"/>
    </row>
    <row r="328" spans="6:54" ht="18.75" x14ac:dyDescent="0.3">
      <c r="F328" s="241" t="s">
        <v>603</v>
      </c>
      <c r="G328" s="238">
        <f>G142</f>
        <v>0</v>
      </c>
      <c r="H328" s="238">
        <f>H142</f>
        <v>0</v>
      </c>
      <c r="I328" s="238">
        <f t="shared" ref="I328:AV328" si="108">I142</f>
        <v>0</v>
      </c>
      <c r="J328" s="238">
        <f t="shared" si="108"/>
        <v>0</v>
      </c>
      <c r="K328" s="238">
        <f t="shared" si="108"/>
        <v>0</v>
      </c>
      <c r="L328" s="238">
        <f t="shared" si="108"/>
        <v>0</v>
      </c>
      <c r="M328" s="238">
        <f t="shared" si="108"/>
        <v>0</v>
      </c>
      <c r="N328" s="238">
        <f t="shared" si="108"/>
        <v>0</v>
      </c>
      <c r="O328" s="238">
        <f t="shared" si="108"/>
        <v>0</v>
      </c>
      <c r="P328" s="238">
        <f t="shared" si="108"/>
        <v>0</v>
      </c>
      <c r="Q328" s="238">
        <f t="shared" si="108"/>
        <v>0</v>
      </c>
      <c r="R328" s="238">
        <f t="shared" si="108"/>
        <v>0</v>
      </c>
      <c r="S328" s="238">
        <f t="shared" si="108"/>
        <v>0</v>
      </c>
      <c r="T328" s="238">
        <f t="shared" si="108"/>
        <v>0</v>
      </c>
      <c r="U328" s="238">
        <f t="shared" si="108"/>
        <v>0</v>
      </c>
      <c r="V328" s="238">
        <f t="shared" si="108"/>
        <v>0</v>
      </c>
      <c r="W328" s="238">
        <f t="shared" si="108"/>
        <v>0</v>
      </c>
      <c r="X328" s="238">
        <f t="shared" si="108"/>
        <v>0</v>
      </c>
      <c r="Y328" s="238">
        <f>Y142</f>
        <v>0</v>
      </c>
      <c r="Z328" s="238">
        <f t="shared" si="108"/>
        <v>0</v>
      </c>
      <c r="AA328" s="238">
        <f t="shared" si="108"/>
        <v>0</v>
      </c>
      <c r="AB328" s="238">
        <f t="shared" si="108"/>
        <v>0</v>
      </c>
      <c r="AC328" s="238">
        <f t="shared" si="108"/>
        <v>0</v>
      </c>
      <c r="AD328" s="238">
        <f t="shared" si="108"/>
        <v>0</v>
      </c>
      <c r="AE328" s="238">
        <f t="shared" si="108"/>
        <v>0</v>
      </c>
      <c r="AF328" s="238">
        <f t="shared" si="108"/>
        <v>0</v>
      </c>
      <c r="AG328" s="238">
        <f t="shared" si="108"/>
        <v>0</v>
      </c>
      <c r="AH328" s="238">
        <f t="shared" si="108"/>
        <v>0</v>
      </c>
      <c r="AI328" s="238">
        <f t="shared" si="108"/>
        <v>0</v>
      </c>
      <c r="AJ328" s="238">
        <f t="shared" si="108"/>
        <v>0</v>
      </c>
      <c r="AK328" s="238">
        <f t="shared" si="108"/>
        <v>0</v>
      </c>
      <c r="AL328" s="238">
        <f t="shared" si="108"/>
        <v>0</v>
      </c>
      <c r="AM328" s="238">
        <f t="shared" si="108"/>
        <v>0</v>
      </c>
      <c r="AN328" s="238">
        <f t="shared" si="108"/>
        <v>0</v>
      </c>
      <c r="AO328" s="238">
        <f t="shared" si="108"/>
        <v>0</v>
      </c>
      <c r="AP328" s="238">
        <f t="shared" si="108"/>
        <v>0</v>
      </c>
      <c r="AQ328" s="238">
        <f t="shared" si="108"/>
        <v>0</v>
      </c>
      <c r="AR328" s="238">
        <f t="shared" si="108"/>
        <v>0</v>
      </c>
      <c r="AS328" s="238">
        <f t="shared" si="108"/>
        <v>0</v>
      </c>
      <c r="AT328" s="238">
        <f t="shared" si="108"/>
        <v>0</v>
      </c>
      <c r="AU328" s="238">
        <f t="shared" si="108"/>
        <v>0</v>
      </c>
      <c r="AV328" s="238">
        <f t="shared" si="108"/>
        <v>0</v>
      </c>
      <c r="AW328" s="21"/>
      <c r="BB328" s="239"/>
    </row>
    <row r="329" spans="6:54" ht="18.75" x14ac:dyDescent="0.3">
      <c r="F329" s="212" t="s">
        <v>604</v>
      </c>
      <c r="G329" s="238">
        <f t="shared" ref="G329:AV330" si="109">G167</f>
        <v>0</v>
      </c>
      <c r="H329" s="238">
        <f t="shared" si="109"/>
        <v>0</v>
      </c>
      <c r="I329" s="238">
        <f t="shared" si="109"/>
        <v>0</v>
      </c>
      <c r="J329" s="238">
        <f t="shared" si="109"/>
        <v>0</v>
      </c>
      <c r="K329" s="238">
        <f t="shared" si="109"/>
        <v>0</v>
      </c>
      <c r="L329" s="238">
        <f t="shared" si="109"/>
        <v>0</v>
      </c>
      <c r="M329" s="238">
        <f t="shared" si="109"/>
        <v>0</v>
      </c>
      <c r="N329" s="238">
        <f t="shared" si="109"/>
        <v>0</v>
      </c>
      <c r="O329" s="238">
        <f t="shared" si="109"/>
        <v>0</v>
      </c>
      <c r="P329" s="238">
        <f t="shared" si="109"/>
        <v>0</v>
      </c>
      <c r="Q329" s="238">
        <f t="shared" si="109"/>
        <v>0</v>
      </c>
      <c r="R329" s="238">
        <f t="shared" si="109"/>
        <v>0</v>
      </c>
      <c r="S329" s="238">
        <f t="shared" si="109"/>
        <v>0</v>
      </c>
      <c r="T329" s="238">
        <f t="shared" si="109"/>
        <v>0</v>
      </c>
      <c r="U329" s="238">
        <f t="shared" si="109"/>
        <v>0</v>
      </c>
      <c r="V329" s="238">
        <f t="shared" si="109"/>
        <v>0</v>
      </c>
      <c r="W329" s="238">
        <f t="shared" si="109"/>
        <v>0</v>
      </c>
      <c r="X329" s="238">
        <f t="shared" si="109"/>
        <v>0</v>
      </c>
      <c r="Y329" s="238">
        <f>Y167</f>
        <v>0</v>
      </c>
      <c r="Z329" s="238">
        <f t="shared" si="109"/>
        <v>0</v>
      </c>
      <c r="AA329" s="238">
        <f t="shared" si="109"/>
        <v>0</v>
      </c>
      <c r="AB329" s="238">
        <f t="shared" si="109"/>
        <v>0</v>
      </c>
      <c r="AC329" s="238">
        <f t="shared" si="109"/>
        <v>0</v>
      </c>
      <c r="AD329" s="238">
        <f t="shared" si="109"/>
        <v>0</v>
      </c>
      <c r="AE329" s="238">
        <f t="shared" si="109"/>
        <v>0</v>
      </c>
      <c r="AF329" s="238">
        <f t="shared" si="109"/>
        <v>0</v>
      </c>
      <c r="AG329" s="238">
        <f t="shared" si="109"/>
        <v>0</v>
      </c>
      <c r="AH329" s="238">
        <f t="shared" si="109"/>
        <v>0</v>
      </c>
      <c r="AI329" s="238">
        <f t="shared" si="109"/>
        <v>0</v>
      </c>
      <c r="AJ329" s="238">
        <f t="shared" si="109"/>
        <v>0</v>
      </c>
      <c r="AK329" s="238">
        <f t="shared" si="109"/>
        <v>0</v>
      </c>
      <c r="AL329" s="238">
        <f t="shared" si="109"/>
        <v>0</v>
      </c>
      <c r="AM329" s="238">
        <f t="shared" si="109"/>
        <v>0</v>
      </c>
      <c r="AN329" s="238">
        <f t="shared" si="109"/>
        <v>0</v>
      </c>
      <c r="AO329" s="238">
        <f t="shared" si="109"/>
        <v>0</v>
      </c>
      <c r="AP329" s="238">
        <f t="shared" si="109"/>
        <v>0</v>
      </c>
      <c r="AQ329" s="238">
        <f t="shared" si="109"/>
        <v>0</v>
      </c>
      <c r="AR329" s="238">
        <f t="shared" si="109"/>
        <v>0</v>
      </c>
      <c r="AS329" s="238">
        <f t="shared" si="109"/>
        <v>0</v>
      </c>
      <c r="AT329" s="238">
        <f t="shared" si="109"/>
        <v>0</v>
      </c>
      <c r="AU329" s="238">
        <f t="shared" si="109"/>
        <v>0</v>
      </c>
      <c r="AV329" s="238">
        <f t="shared" si="109"/>
        <v>0</v>
      </c>
      <c r="AW329" s="21"/>
      <c r="BB329" s="239"/>
    </row>
    <row r="330" spans="6:54" ht="18.75" x14ac:dyDescent="0.3">
      <c r="F330" s="212">
        <v>227</v>
      </c>
      <c r="G330" s="238"/>
      <c r="H330" s="238"/>
      <c r="I330" s="238"/>
      <c r="J330" s="238"/>
      <c r="K330" s="238"/>
      <c r="L330" s="238"/>
      <c r="M330" s="238"/>
      <c r="N330" s="238">
        <f t="shared" si="109"/>
        <v>0</v>
      </c>
      <c r="O330" s="238">
        <f t="shared" si="109"/>
        <v>0</v>
      </c>
      <c r="P330" s="238">
        <f t="shared" si="109"/>
        <v>0</v>
      </c>
      <c r="Q330" s="238">
        <f t="shared" si="109"/>
        <v>0</v>
      </c>
      <c r="R330" s="238">
        <f t="shared" si="109"/>
        <v>0</v>
      </c>
      <c r="S330" s="238">
        <f t="shared" si="109"/>
        <v>0</v>
      </c>
      <c r="T330" s="238">
        <f t="shared" si="109"/>
        <v>0</v>
      </c>
      <c r="U330" s="238">
        <f t="shared" si="109"/>
        <v>0</v>
      </c>
      <c r="V330" s="238"/>
      <c r="W330" s="238"/>
      <c r="X330" s="238"/>
      <c r="Y330" s="238"/>
      <c r="Z330" s="238"/>
      <c r="AA330" s="238">
        <f t="shared" si="109"/>
        <v>0</v>
      </c>
      <c r="AB330" s="238">
        <f t="shared" si="109"/>
        <v>0</v>
      </c>
      <c r="AC330" s="238">
        <f t="shared" si="109"/>
        <v>0</v>
      </c>
      <c r="AD330" s="238">
        <f t="shared" si="109"/>
        <v>0</v>
      </c>
      <c r="AE330" s="238">
        <f t="shared" si="109"/>
        <v>0</v>
      </c>
      <c r="AF330" s="238">
        <f t="shared" si="109"/>
        <v>0</v>
      </c>
      <c r="AG330" s="238">
        <f t="shared" si="109"/>
        <v>0</v>
      </c>
      <c r="AH330" s="238">
        <f t="shared" si="109"/>
        <v>0</v>
      </c>
      <c r="AI330" s="238">
        <f t="shared" si="109"/>
        <v>0</v>
      </c>
      <c r="AJ330" s="238">
        <f t="shared" si="109"/>
        <v>0</v>
      </c>
      <c r="AK330" s="238">
        <f t="shared" si="109"/>
        <v>0</v>
      </c>
      <c r="AL330" s="238">
        <f t="shared" si="109"/>
        <v>0</v>
      </c>
      <c r="AM330" s="238">
        <f t="shared" si="109"/>
        <v>0</v>
      </c>
      <c r="AN330" s="238">
        <f t="shared" si="109"/>
        <v>0</v>
      </c>
      <c r="AO330" s="238">
        <f t="shared" si="109"/>
        <v>0</v>
      </c>
      <c r="AP330" s="238">
        <f t="shared" si="109"/>
        <v>0</v>
      </c>
      <c r="AQ330" s="238">
        <f t="shared" si="109"/>
        <v>0</v>
      </c>
      <c r="AR330" s="238">
        <f t="shared" si="109"/>
        <v>0</v>
      </c>
      <c r="AS330" s="238">
        <f t="shared" si="109"/>
        <v>0</v>
      </c>
      <c r="AT330" s="238">
        <f t="shared" si="109"/>
        <v>0</v>
      </c>
      <c r="AU330" s="238">
        <f t="shared" si="109"/>
        <v>0</v>
      </c>
      <c r="AV330" s="238">
        <f t="shared" si="109"/>
        <v>0</v>
      </c>
      <c r="AW330" s="21"/>
      <c r="BB330" s="239"/>
    </row>
    <row r="331" spans="6:54" ht="18.75" x14ac:dyDescent="0.3">
      <c r="F331" s="212"/>
      <c r="G331" s="238"/>
      <c r="H331" s="238"/>
      <c r="I331" s="238"/>
      <c r="J331" s="238"/>
      <c r="K331" s="238"/>
      <c r="L331" s="238"/>
      <c r="M331" s="238"/>
      <c r="N331" s="238"/>
      <c r="O331" s="238"/>
      <c r="P331" s="238"/>
      <c r="Q331" s="238"/>
      <c r="R331" s="238"/>
      <c r="S331" s="238"/>
      <c r="T331" s="238"/>
      <c r="U331" s="238"/>
      <c r="V331" s="238"/>
      <c r="W331" s="238"/>
      <c r="X331" s="238"/>
      <c r="Y331" s="238"/>
      <c r="Z331" s="238"/>
      <c r="AA331" s="238"/>
      <c r="AB331" s="238"/>
      <c r="AC331" s="238"/>
      <c r="AD331" s="238"/>
      <c r="AE331" s="238"/>
      <c r="AF331" s="238"/>
      <c r="AG331" s="238"/>
      <c r="AH331" s="238"/>
      <c r="AI331" s="238"/>
      <c r="AJ331" s="238"/>
      <c r="AK331" s="238"/>
      <c r="AL331" s="238"/>
      <c r="AM331" s="238"/>
      <c r="AN331" s="238"/>
      <c r="AO331" s="238"/>
      <c r="AP331" s="238"/>
      <c r="AQ331" s="238"/>
      <c r="AR331" s="238"/>
      <c r="AS331" s="238"/>
      <c r="AT331" s="238"/>
      <c r="AU331" s="238"/>
      <c r="AV331" s="238"/>
      <c r="AW331" s="21"/>
      <c r="BB331" s="239"/>
    </row>
    <row r="332" spans="6:54" ht="18.75" x14ac:dyDescent="0.3">
      <c r="F332" s="212" t="s">
        <v>605</v>
      </c>
      <c r="G332" s="238">
        <f>G174+G177+G178+G180</f>
        <v>0</v>
      </c>
      <c r="H332" s="238">
        <f>H174++H176+H177+H178+H180</f>
        <v>0</v>
      </c>
      <c r="I332" s="238">
        <f t="shared" ref="I332:AV332" si="110">I174++I176+I177+I178+I180</f>
        <v>0</v>
      </c>
      <c r="J332" s="238">
        <f t="shared" si="110"/>
        <v>0</v>
      </c>
      <c r="K332" s="238">
        <f t="shared" si="110"/>
        <v>0</v>
      </c>
      <c r="L332" s="238">
        <f t="shared" si="110"/>
        <v>0</v>
      </c>
      <c r="M332" s="238">
        <f t="shared" si="110"/>
        <v>0</v>
      </c>
      <c r="N332" s="238">
        <f t="shared" si="110"/>
        <v>0</v>
      </c>
      <c r="O332" s="238">
        <f t="shared" si="110"/>
        <v>0</v>
      </c>
      <c r="P332" s="238">
        <f t="shared" si="110"/>
        <v>0</v>
      </c>
      <c r="Q332" s="238">
        <f t="shared" si="110"/>
        <v>0</v>
      </c>
      <c r="R332" s="238">
        <f t="shared" si="110"/>
        <v>0</v>
      </c>
      <c r="S332" s="238">
        <f t="shared" si="110"/>
        <v>0</v>
      </c>
      <c r="T332" s="238">
        <f t="shared" si="110"/>
        <v>0</v>
      </c>
      <c r="U332" s="238">
        <f t="shared" si="110"/>
        <v>0</v>
      </c>
      <c r="V332" s="238">
        <f t="shared" si="110"/>
        <v>0</v>
      </c>
      <c r="W332" s="238">
        <f t="shared" si="110"/>
        <v>0</v>
      </c>
      <c r="X332" s="238">
        <f t="shared" si="110"/>
        <v>0</v>
      </c>
      <c r="Y332" s="238">
        <f>Y174++Y176+Y177+Y178+Y180</f>
        <v>0</v>
      </c>
      <c r="Z332" s="238">
        <f t="shared" si="110"/>
        <v>0</v>
      </c>
      <c r="AA332" s="238">
        <f t="shared" si="110"/>
        <v>0</v>
      </c>
      <c r="AB332" s="238">
        <f t="shared" si="110"/>
        <v>0</v>
      </c>
      <c r="AC332" s="238">
        <f t="shared" si="110"/>
        <v>0</v>
      </c>
      <c r="AD332" s="238">
        <f t="shared" si="110"/>
        <v>0</v>
      </c>
      <c r="AE332" s="238">
        <f t="shared" si="110"/>
        <v>0</v>
      </c>
      <c r="AF332" s="238">
        <f t="shared" si="110"/>
        <v>0</v>
      </c>
      <c r="AG332" s="238">
        <f t="shared" si="110"/>
        <v>0</v>
      </c>
      <c r="AH332" s="238">
        <f t="shared" si="110"/>
        <v>0</v>
      </c>
      <c r="AI332" s="238">
        <f t="shared" si="110"/>
        <v>0</v>
      </c>
      <c r="AJ332" s="238">
        <f t="shared" si="110"/>
        <v>0</v>
      </c>
      <c r="AK332" s="238">
        <f t="shared" si="110"/>
        <v>0</v>
      </c>
      <c r="AL332" s="238">
        <f t="shared" si="110"/>
        <v>0</v>
      </c>
      <c r="AM332" s="238">
        <f t="shared" si="110"/>
        <v>0</v>
      </c>
      <c r="AN332" s="238">
        <f t="shared" si="110"/>
        <v>0</v>
      </c>
      <c r="AO332" s="238">
        <f t="shared" si="110"/>
        <v>0</v>
      </c>
      <c r="AP332" s="238">
        <f t="shared" si="110"/>
        <v>0</v>
      </c>
      <c r="AQ332" s="238">
        <f t="shared" si="110"/>
        <v>0</v>
      </c>
      <c r="AR332" s="238">
        <f t="shared" si="110"/>
        <v>0</v>
      </c>
      <c r="AS332" s="238">
        <f t="shared" si="110"/>
        <v>0</v>
      </c>
      <c r="AT332" s="238">
        <f t="shared" si="110"/>
        <v>0</v>
      </c>
      <c r="AU332" s="238">
        <f t="shared" si="110"/>
        <v>0</v>
      </c>
      <c r="AV332" s="238">
        <f t="shared" si="110"/>
        <v>0</v>
      </c>
      <c r="AW332" s="21"/>
      <c r="BB332" s="239"/>
    </row>
    <row r="333" spans="6:54" ht="18.75" x14ac:dyDescent="0.3">
      <c r="F333" s="212" t="s">
        <v>606</v>
      </c>
      <c r="G333" s="238">
        <f>G183</f>
        <v>0</v>
      </c>
      <c r="H333" s="238">
        <f>H183</f>
        <v>0</v>
      </c>
      <c r="I333" s="238">
        <f t="shared" ref="I333:AV333" si="111">I183</f>
        <v>0</v>
      </c>
      <c r="J333" s="238">
        <f t="shared" si="111"/>
        <v>0</v>
      </c>
      <c r="K333" s="238">
        <f t="shared" si="111"/>
        <v>0</v>
      </c>
      <c r="L333" s="238">
        <f t="shared" si="111"/>
        <v>0</v>
      </c>
      <c r="M333" s="238">
        <f t="shared" si="111"/>
        <v>0</v>
      </c>
      <c r="N333" s="238">
        <f t="shared" si="111"/>
        <v>0</v>
      </c>
      <c r="O333" s="238">
        <f t="shared" si="111"/>
        <v>0</v>
      </c>
      <c r="P333" s="238">
        <f t="shared" si="111"/>
        <v>0</v>
      </c>
      <c r="Q333" s="238">
        <f t="shared" si="111"/>
        <v>0</v>
      </c>
      <c r="R333" s="238">
        <f t="shared" si="111"/>
        <v>0</v>
      </c>
      <c r="S333" s="238">
        <f t="shared" si="111"/>
        <v>0</v>
      </c>
      <c r="T333" s="238">
        <f t="shared" si="111"/>
        <v>0</v>
      </c>
      <c r="U333" s="238">
        <f t="shared" si="111"/>
        <v>0</v>
      </c>
      <c r="V333" s="238">
        <f t="shared" si="111"/>
        <v>0</v>
      </c>
      <c r="W333" s="238">
        <f t="shared" si="111"/>
        <v>0</v>
      </c>
      <c r="X333" s="238">
        <f t="shared" si="111"/>
        <v>0</v>
      </c>
      <c r="Y333" s="238">
        <f>Y183</f>
        <v>0</v>
      </c>
      <c r="Z333" s="238">
        <f t="shared" si="111"/>
        <v>0</v>
      </c>
      <c r="AA333" s="238">
        <f t="shared" si="111"/>
        <v>0</v>
      </c>
      <c r="AB333" s="238">
        <f t="shared" si="111"/>
        <v>0</v>
      </c>
      <c r="AC333" s="238">
        <f t="shared" si="111"/>
        <v>0</v>
      </c>
      <c r="AD333" s="238">
        <f t="shared" si="111"/>
        <v>0</v>
      </c>
      <c r="AE333" s="238">
        <f t="shared" si="111"/>
        <v>0</v>
      </c>
      <c r="AF333" s="238">
        <f t="shared" si="111"/>
        <v>0</v>
      </c>
      <c r="AG333" s="238">
        <f t="shared" si="111"/>
        <v>0</v>
      </c>
      <c r="AH333" s="238">
        <f t="shared" si="111"/>
        <v>0</v>
      </c>
      <c r="AI333" s="238">
        <f t="shared" si="111"/>
        <v>0</v>
      </c>
      <c r="AJ333" s="238">
        <f t="shared" si="111"/>
        <v>0</v>
      </c>
      <c r="AK333" s="238">
        <f t="shared" si="111"/>
        <v>0</v>
      </c>
      <c r="AL333" s="238">
        <f t="shared" si="111"/>
        <v>0</v>
      </c>
      <c r="AM333" s="238">
        <f t="shared" si="111"/>
        <v>0</v>
      </c>
      <c r="AN333" s="238">
        <f t="shared" si="111"/>
        <v>0</v>
      </c>
      <c r="AO333" s="238">
        <f t="shared" si="111"/>
        <v>0</v>
      </c>
      <c r="AP333" s="238">
        <f t="shared" si="111"/>
        <v>0</v>
      </c>
      <c r="AQ333" s="238">
        <f t="shared" si="111"/>
        <v>0</v>
      </c>
      <c r="AR333" s="238">
        <f t="shared" si="111"/>
        <v>0</v>
      </c>
      <c r="AS333" s="238">
        <f t="shared" si="111"/>
        <v>0</v>
      </c>
      <c r="AT333" s="238">
        <f t="shared" si="111"/>
        <v>0</v>
      </c>
      <c r="AU333" s="238">
        <f t="shared" si="111"/>
        <v>0</v>
      </c>
      <c r="AV333" s="238">
        <f t="shared" si="111"/>
        <v>0</v>
      </c>
      <c r="AW333" s="21"/>
      <c r="BB333" s="239"/>
    </row>
    <row r="334" spans="6:54" ht="18.75" x14ac:dyDescent="0.3">
      <c r="F334" s="212" t="s">
        <v>607</v>
      </c>
      <c r="G334" s="238">
        <f>G181+G176</f>
        <v>0</v>
      </c>
      <c r="H334" s="238">
        <f>H181</f>
        <v>0</v>
      </c>
      <c r="I334" s="238">
        <f t="shared" ref="I334:AV334" si="112">I181</f>
        <v>0</v>
      </c>
      <c r="J334" s="238">
        <f t="shared" si="112"/>
        <v>0</v>
      </c>
      <c r="K334" s="238">
        <f t="shared" si="112"/>
        <v>0</v>
      </c>
      <c r="L334" s="238">
        <f t="shared" si="112"/>
        <v>0</v>
      </c>
      <c r="M334" s="238">
        <f t="shared" si="112"/>
        <v>0</v>
      </c>
      <c r="N334" s="238">
        <f t="shared" si="112"/>
        <v>0</v>
      </c>
      <c r="O334" s="238">
        <f t="shared" si="112"/>
        <v>0</v>
      </c>
      <c r="P334" s="238">
        <f t="shared" si="112"/>
        <v>0</v>
      </c>
      <c r="Q334" s="238">
        <f t="shared" si="112"/>
        <v>0</v>
      </c>
      <c r="R334" s="238">
        <f t="shared" si="112"/>
        <v>0</v>
      </c>
      <c r="S334" s="238">
        <f t="shared" si="112"/>
        <v>0</v>
      </c>
      <c r="T334" s="238">
        <f t="shared" si="112"/>
        <v>0</v>
      </c>
      <c r="U334" s="238">
        <f t="shared" si="112"/>
        <v>0</v>
      </c>
      <c r="V334" s="238">
        <f t="shared" si="112"/>
        <v>0</v>
      </c>
      <c r="W334" s="238">
        <f t="shared" si="112"/>
        <v>0</v>
      </c>
      <c r="X334" s="238">
        <f t="shared" si="112"/>
        <v>0</v>
      </c>
      <c r="Y334" s="238">
        <f>Y181</f>
        <v>0</v>
      </c>
      <c r="Z334" s="238">
        <f t="shared" si="112"/>
        <v>0</v>
      </c>
      <c r="AA334" s="238">
        <f t="shared" si="112"/>
        <v>0</v>
      </c>
      <c r="AB334" s="238">
        <f t="shared" si="112"/>
        <v>0</v>
      </c>
      <c r="AC334" s="238">
        <f t="shared" si="112"/>
        <v>0</v>
      </c>
      <c r="AD334" s="238">
        <f t="shared" si="112"/>
        <v>0</v>
      </c>
      <c r="AE334" s="238">
        <f t="shared" si="112"/>
        <v>0</v>
      </c>
      <c r="AF334" s="238">
        <f t="shared" si="112"/>
        <v>0</v>
      </c>
      <c r="AG334" s="238">
        <f t="shared" si="112"/>
        <v>0</v>
      </c>
      <c r="AH334" s="238">
        <f t="shared" si="112"/>
        <v>0</v>
      </c>
      <c r="AI334" s="238">
        <f t="shared" si="112"/>
        <v>0</v>
      </c>
      <c r="AJ334" s="238">
        <f t="shared" si="112"/>
        <v>0</v>
      </c>
      <c r="AK334" s="238">
        <f t="shared" si="112"/>
        <v>0</v>
      </c>
      <c r="AL334" s="238">
        <f t="shared" si="112"/>
        <v>0</v>
      </c>
      <c r="AM334" s="238">
        <f t="shared" si="112"/>
        <v>0</v>
      </c>
      <c r="AN334" s="238">
        <f t="shared" si="112"/>
        <v>0</v>
      </c>
      <c r="AO334" s="238">
        <f t="shared" si="112"/>
        <v>0</v>
      </c>
      <c r="AP334" s="238">
        <f t="shared" si="112"/>
        <v>0</v>
      </c>
      <c r="AQ334" s="238">
        <f t="shared" si="112"/>
        <v>0</v>
      </c>
      <c r="AR334" s="238">
        <f t="shared" si="112"/>
        <v>0</v>
      </c>
      <c r="AS334" s="238">
        <f t="shared" si="112"/>
        <v>0</v>
      </c>
      <c r="AT334" s="238">
        <f t="shared" si="112"/>
        <v>0</v>
      </c>
      <c r="AU334" s="238">
        <f t="shared" si="112"/>
        <v>0</v>
      </c>
      <c r="AV334" s="238">
        <f t="shared" si="112"/>
        <v>0</v>
      </c>
      <c r="AW334" s="21"/>
      <c r="BB334" s="239"/>
    </row>
    <row r="335" spans="6:54" ht="18.75" x14ac:dyDescent="0.3">
      <c r="F335" s="212" t="s">
        <v>608</v>
      </c>
      <c r="G335" s="238">
        <f>0+G175</f>
        <v>0</v>
      </c>
      <c r="H335" s="238">
        <f>0+H175</f>
        <v>0</v>
      </c>
      <c r="I335" s="238">
        <f t="shared" ref="I335:Z335" si="113">0+I175</f>
        <v>0</v>
      </c>
      <c r="J335" s="238">
        <f t="shared" si="113"/>
        <v>0</v>
      </c>
      <c r="K335" s="238">
        <f t="shared" si="113"/>
        <v>0</v>
      </c>
      <c r="L335" s="238">
        <f t="shared" si="113"/>
        <v>0</v>
      </c>
      <c r="M335" s="238">
        <f t="shared" si="113"/>
        <v>0</v>
      </c>
      <c r="N335" s="238">
        <f t="shared" si="113"/>
        <v>0</v>
      </c>
      <c r="O335" s="238">
        <f t="shared" si="113"/>
        <v>0</v>
      </c>
      <c r="P335" s="238">
        <f t="shared" si="113"/>
        <v>0</v>
      </c>
      <c r="Q335" s="238">
        <f t="shared" si="113"/>
        <v>0</v>
      </c>
      <c r="R335" s="238">
        <f t="shared" si="113"/>
        <v>0</v>
      </c>
      <c r="S335" s="238">
        <f t="shared" si="113"/>
        <v>0</v>
      </c>
      <c r="T335" s="238">
        <f t="shared" si="113"/>
        <v>0</v>
      </c>
      <c r="U335" s="238">
        <f t="shared" si="113"/>
        <v>0</v>
      </c>
      <c r="V335" s="238">
        <f>0+V175</f>
        <v>0</v>
      </c>
      <c r="W335" s="238">
        <f t="shared" si="113"/>
        <v>0</v>
      </c>
      <c r="X335" s="238">
        <f t="shared" si="113"/>
        <v>0</v>
      </c>
      <c r="Y335" s="238">
        <f>0+Y175</f>
        <v>0</v>
      </c>
      <c r="Z335" s="238">
        <f t="shared" si="113"/>
        <v>0</v>
      </c>
      <c r="AA335" s="238">
        <f>0</f>
        <v>0</v>
      </c>
      <c r="AB335" s="238">
        <f>0</f>
        <v>0</v>
      </c>
      <c r="AC335" s="238">
        <f>0</f>
        <v>0</v>
      </c>
      <c r="AD335" s="238">
        <f>0</f>
        <v>0</v>
      </c>
      <c r="AE335" s="238">
        <f>0</f>
        <v>0</v>
      </c>
      <c r="AF335" s="238">
        <f>0</f>
        <v>0</v>
      </c>
      <c r="AG335" s="238">
        <f>0</f>
        <v>0</v>
      </c>
      <c r="AH335" s="238">
        <f>0</f>
        <v>0</v>
      </c>
      <c r="AI335" s="238">
        <f>0</f>
        <v>0</v>
      </c>
      <c r="AJ335" s="238">
        <f>0</f>
        <v>0</v>
      </c>
      <c r="AK335" s="238">
        <f>0</f>
        <v>0</v>
      </c>
      <c r="AL335" s="238">
        <f>0</f>
        <v>0</v>
      </c>
      <c r="AM335" s="238">
        <f>0</f>
        <v>0</v>
      </c>
      <c r="AN335" s="238">
        <f>0</f>
        <v>0</v>
      </c>
      <c r="AO335" s="238">
        <f>0</f>
        <v>0</v>
      </c>
      <c r="AP335" s="238">
        <f>0</f>
        <v>0</v>
      </c>
      <c r="AQ335" s="238">
        <f>0</f>
        <v>0</v>
      </c>
      <c r="AR335" s="238">
        <f>0</f>
        <v>0</v>
      </c>
      <c r="AS335" s="238">
        <f>0</f>
        <v>0</v>
      </c>
      <c r="AT335" s="238">
        <f>0</f>
        <v>0</v>
      </c>
      <c r="AU335" s="238">
        <f>0</f>
        <v>0</v>
      </c>
      <c r="AV335" s="238">
        <f>0</f>
        <v>0</v>
      </c>
      <c r="AW335" s="21"/>
      <c r="BB335" s="239"/>
    </row>
    <row r="336" spans="6:54" ht="18.75" x14ac:dyDescent="0.3">
      <c r="F336" s="212" t="s">
        <v>609</v>
      </c>
      <c r="G336" s="238">
        <f>G179</f>
        <v>0</v>
      </c>
      <c r="H336" s="238">
        <f>H179</f>
        <v>0</v>
      </c>
      <c r="I336" s="238">
        <f t="shared" ref="I336:AV336" si="114">I179</f>
        <v>0</v>
      </c>
      <c r="J336" s="238">
        <f t="shared" si="114"/>
        <v>0</v>
      </c>
      <c r="K336" s="238">
        <f t="shared" si="114"/>
        <v>0</v>
      </c>
      <c r="L336" s="238">
        <f t="shared" si="114"/>
        <v>0</v>
      </c>
      <c r="M336" s="238">
        <f t="shared" si="114"/>
        <v>0</v>
      </c>
      <c r="N336" s="238">
        <f t="shared" si="114"/>
        <v>0</v>
      </c>
      <c r="O336" s="238">
        <f t="shared" si="114"/>
        <v>0</v>
      </c>
      <c r="P336" s="238">
        <f t="shared" si="114"/>
        <v>0</v>
      </c>
      <c r="Q336" s="238">
        <f t="shared" si="114"/>
        <v>0</v>
      </c>
      <c r="R336" s="238">
        <f t="shared" si="114"/>
        <v>0</v>
      </c>
      <c r="S336" s="238">
        <f t="shared" si="114"/>
        <v>0</v>
      </c>
      <c r="T336" s="238">
        <f t="shared" si="114"/>
        <v>0</v>
      </c>
      <c r="U336" s="238">
        <f t="shared" si="114"/>
        <v>0</v>
      </c>
      <c r="V336" s="238">
        <f t="shared" si="114"/>
        <v>0</v>
      </c>
      <c r="W336" s="238">
        <f t="shared" si="114"/>
        <v>0</v>
      </c>
      <c r="X336" s="238">
        <f t="shared" si="114"/>
        <v>0</v>
      </c>
      <c r="Y336" s="238">
        <f>Y179</f>
        <v>0</v>
      </c>
      <c r="Z336" s="238">
        <f t="shared" si="114"/>
        <v>0</v>
      </c>
      <c r="AA336" s="238">
        <f t="shared" si="114"/>
        <v>0</v>
      </c>
      <c r="AB336" s="238">
        <f t="shared" si="114"/>
        <v>0</v>
      </c>
      <c r="AC336" s="238">
        <f t="shared" si="114"/>
        <v>0</v>
      </c>
      <c r="AD336" s="238">
        <f t="shared" si="114"/>
        <v>0</v>
      </c>
      <c r="AE336" s="238">
        <f t="shared" si="114"/>
        <v>0</v>
      </c>
      <c r="AF336" s="238">
        <f t="shared" si="114"/>
        <v>0</v>
      </c>
      <c r="AG336" s="238">
        <f t="shared" si="114"/>
        <v>0</v>
      </c>
      <c r="AH336" s="238">
        <f t="shared" si="114"/>
        <v>0</v>
      </c>
      <c r="AI336" s="238">
        <f t="shared" si="114"/>
        <v>0</v>
      </c>
      <c r="AJ336" s="238">
        <f t="shared" si="114"/>
        <v>0</v>
      </c>
      <c r="AK336" s="238">
        <f t="shared" si="114"/>
        <v>0</v>
      </c>
      <c r="AL336" s="238">
        <f t="shared" si="114"/>
        <v>0</v>
      </c>
      <c r="AM336" s="238">
        <f t="shared" si="114"/>
        <v>0</v>
      </c>
      <c r="AN336" s="238">
        <f t="shared" si="114"/>
        <v>0</v>
      </c>
      <c r="AO336" s="238">
        <f t="shared" si="114"/>
        <v>0</v>
      </c>
      <c r="AP336" s="238">
        <f t="shared" si="114"/>
        <v>0</v>
      </c>
      <c r="AQ336" s="238">
        <f t="shared" si="114"/>
        <v>0</v>
      </c>
      <c r="AR336" s="238">
        <f t="shared" si="114"/>
        <v>0</v>
      </c>
      <c r="AS336" s="238">
        <f t="shared" si="114"/>
        <v>0</v>
      </c>
      <c r="AT336" s="238">
        <f t="shared" si="114"/>
        <v>0</v>
      </c>
      <c r="AU336" s="238">
        <f t="shared" si="114"/>
        <v>0</v>
      </c>
      <c r="AV336" s="238">
        <f t="shared" si="114"/>
        <v>0</v>
      </c>
      <c r="AW336" s="21"/>
      <c r="BB336" s="239"/>
    </row>
    <row r="337" spans="5:54" ht="18.75" x14ac:dyDescent="0.3">
      <c r="F337" s="212" t="s">
        <v>610</v>
      </c>
      <c r="G337" s="238">
        <f>G184</f>
        <v>0</v>
      </c>
      <c r="H337" s="238">
        <f>0</f>
        <v>0</v>
      </c>
      <c r="I337" s="238">
        <f>0</f>
        <v>0</v>
      </c>
      <c r="J337" s="238">
        <f>0</f>
        <v>0</v>
      </c>
      <c r="K337" s="238">
        <f>0</f>
        <v>0</v>
      </c>
      <c r="L337" s="238">
        <f>0</f>
        <v>0</v>
      </c>
      <c r="M337" s="238">
        <f>0</f>
        <v>0</v>
      </c>
      <c r="N337" s="238">
        <f>0</f>
        <v>0</v>
      </c>
      <c r="O337" s="238">
        <f>0</f>
        <v>0</v>
      </c>
      <c r="P337" s="238">
        <f>0</f>
        <v>0</v>
      </c>
      <c r="Q337" s="238">
        <f>0</f>
        <v>0</v>
      </c>
      <c r="R337" s="238">
        <f>0</f>
        <v>0</v>
      </c>
      <c r="S337" s="238">
        <f>0</f>
        <v>0</v>
      </c>
      <c r="T337" s="238">
        <f>0</f>
        <v>0</v>
      </c>
      <c r="U337" s="238">
        <f>0</f>
        <v>0</v>
      </c>
      <c r="V337" s="238">
        <f>V184</f>
        <v>0</v>
      </c>
      <c r="W337" s="238">
        <f>0</f>
        <v>0</v>
      </c>
      <c r="X337" s="238">
        <f>0</f>
        <v>0</v>
      </c>
      <c r="Y337" s="238">
        <f>0</f>
        <v>0</v>
      </c>
      <c r="Z337" s="238">
        <f>0</f>
        <v>0</v>
      </c>
      <c r="AA337" s="238">
        <f>0</f>
        <v>0</v>
      </c>
      <c r="AB337" s="238">
        <f>0</f>
        <v>0</v>
      </c>
      <c r="AC337" s="238">
        <f>0</f>
        <v>0</v>
      </c>
      <c r="AD337" s="238">
        <f>0</f>
        <v>0</v>
      </c>
      <c r="AE337" s="238">
        <f>0</f>
        <v>0</v>
      </c>
      <c r="AF337" s="238">
        <f>0</f>
        <v>0</v>
      </c>
      <c r="AG337" s="238">
        <f>0</f>
        <v>0</v>
      </c>
      <c r="AH337" s="238">
        <f>0</f>
        <v>0</v>
      </c>
      <c r="AI337" s="238">
        <f>0</f>
        <v>0</v>
      </c>
      <c r="AJ337" s="238">
        <f>0</f>
        <v>0</v>
      </c>
      <c r="AK337" s="238">
        <f>0</f>
        <v>0</v>
      </c>
      <c r="AL337" s="238">
        <f>0</f>
        <v>0</v>
      </c>
      <c r="AM337" s="238">
        <f>0</f>
        <v>0</v>
      </c>
      <c r="AN337" s="238">
        <f>0</f>
        <v>0</v>
      </c>
      <c r="AO337" s="238">
        <f>0</f>
        <v>0</v>
      </c>
      <c r="AP337" s="238">
        <f>0</f>
        <v>0</v>
      </c>
      <c r="AQ337" s="238">
        <f>0</f>
        <v>0</v>
      </c>
      <c r="AR337" s="238">
        <f>0</f>
        <v>0</v>
      </c>
      <c r="AS337" s="238">
        <f>0</f>
        <v>0</v>
      </c>
      <c r="AT337" s="238">
        <f>0</f>
        <v>0</v>
      </c>
      <c r="AU337" s="238">
        <f>0</f>
        <v>0</v>
      </c>
      <c r="AV337" s="238">
        <f>0</f>
        <v>0</v>
      </c>
      <c r="AW337" s="21"/>
      <c r="BB337" s="239"/>
    </row>
    <row r="338" spans="5:54" ht="18.75" x14ac:dyDescent="0.3">
      <c r="F338" s="212" t="s">
        <v>611</v>
      </c>
      <c r="G338" s="238">
        <f>G182</f>
        <v>0</v>
      </c>
      <c r="H338" s="238">
        <f>H182</f>
        <v>0</v>
      </c>
      <c r="I338" s="238">
        <f t="shared" ref="I338:AV338" si="115">I182</f>
        <v>0</v>
      </c>
      <c r="J338" s="238">
        <f t="shared" si="115"/>
        <v>0</v>
      </c>
      <c r="K338" s="238">
        <f t="shared" si="115"/>
        <v>0</v>
      </c>
      <c r="L338" s="238">
        <f t="shared" si="115"/>
        <v>0</v>
      </c>
      <c r="M338" s="238">
        <f t="shared" si="115"/>
        <v>0</v>
      </c>
      <c r="N338" s="238">
        <f t="shared" si="115"/>
        <v>0</v>
      </c>
      <c r="O338" s="238">
        <f t="shared" si="115"/>
        <v>0</v>
      </c>
      <c r="P338" s="238">
        <f t="shared" si="115"/>
        <v>0</v>
      </c>
      <c r="Q338" s="238">
        <f t="shared" si="115"/>
        <v>0</v>
      </c>
      <c r="R338" s="238">
        <f t="shared" si="115"/>
        <v>0</v>
      </c>
      <c r="S338" s="238">
        <f t="shared" si="115"/>
        <v>0</v>
      </c>
      <c r="T338" s="238">
        <f t="shared" si="115"/>
        <v>0</v>
      </c>
      <c r="U338" s="238">
        <f t="shared" si="115"/>
        <v>0</v>
      </c>
      <c r="V338" s="238">
        <f t="shared" si="115"/>
        <v>0</v>
      </c>
      <c r="W338" s="238">
        <f t="shared" si="115"/>
        <v>0</v>
      </c>
      <c r="X338" s="238">
        <f t="shared" si="115"/>
        <v>0</v>
      </c>
      <c r="Y338" s="238">
        <f>Y182</f>
        <v>0</v>
      </c>
      <c r="Z338" s="238">
        <f t="shared" si="115"/>
        <v>0</v>
      </c>
      <c r="AA338" s="238">
        <f t="shared" si="115"/>
        <v>0</v>
      </c>
      <c r="AB338" s="238">
        <f t="shared" si="115"/>
        <v>0</v>
      </c>
      <c r="AC338" s="238">
        <f t="shared" si="115"/>
        <v>0</v>
      </c>
      <c r="AD338" s="238">
        <f t="shared" si="115"/>
        <v>0</v>
      </c>
      <c r="AE338" s="238">
        <f t="shared" si="115"/>
        <v>0</v>
      </c>
      <c r="AF338" s="238">
        <f t="shared" si="115"/>
        <v>0</v>
      </c>
      <c r="AG338" s="238">
        <f t="shared" si="115"/>
        <v>0</v>
      </c>
      <c r="AH338" s="238">
        <f t="shared" si="115"/>
        <v>0</v>
      </c>
      <c r="AI338" s="238">
        <f t="shared" si="115"/>
        <v>0</v>
      </c>
      <c r="AJ338" s="238">
        <f t="shared" si="115"/>
        <v>0</v>
      </c>
      <c r="AK338" s="238">
        <f t="shared" si="115"/>
        <v>0</v>
      </c>
      <c r="AL338" s="238">
        <f t="shared" si="115"/>
        <v>0</v>
      </c>
      <c r="AM338" s="238">
        <f t="shared" si="115"/>
        <v>0</v>
      </c>
      <c r="AN338" s="238">
        <f t="shared" si="115"/>
        <v>0</v>
      </c>
      <c r="AO338" s="238">
        <f t="shared" si="115"/>
        <v>0</v>
      </c>
      <c r="AP338" s="238">
        <f t="shared" si="115"/>
        <v>0</v>
      </c>
      <c r="AQ338" s="238">
        <f t="shared" si="115"/>
        <v>0</v>
      </c>
      <c r="AR338" s="238">
        <f t="shared" si="115"/>
        <v>0</v>
      </c>
      <c r="AS338" s="238">
        <f t="shared" si="115"/>
        <v>0</v>
      </c>
      <c r="AT338" s="238">
        <f t="shared" si="115"/>
        <v>0</v>
      </c>
      <c r="AU338" s="238">
        <f t="shared" si="115"/>
        <v>0</v>
      </c>
      <c r="AV338" s="238">
        <f t="shared" si="115"/>
        <v>0</v>
      </c>
      <c r="AW338" s="21"/>
      <c r="BB338" s="239"/>
    </row>
    <row r="339" spans="5:54" ht="18.75" x14ac:dyDescent="0.3">
      <c r="F339" s="212" t="s">
        <v>612</v>
      </c>
      <c r="G339" s="238">
        <v>0</v>
      </c>
      <c r="H339" s="238">
        <v>0</v>
      </c>
      <c r="I339" s="238">
        <v>0</v>
      </c>
      <c r="J339" s="238">
        <v>0</v>
      </c>
      <c r="K339" s="238">
        <v>0</v>
      </c>
      <c r="L339" s="238">
        <v>0</v>
      </c>
      <c r="M339" s="238">
        <v>0</v>
      </c>
      <c r="N339" s="238">
        <v>0</v>
      </c>
      <c r="O339" s="238">
        <v>0</v>
      </c>
      <c r="P339" s="238">
        <v>0</v>
      </c>
      <c r="Q339" s="238">
        <v>0</v>
      </c>
      <c r="R339" s="238">
        <v>0</v>
      </c>
      <c r="S339" s="238">
        <v>0</v>
      </c>
      <c r="T339" s="238">
        <v>0</v>
      </c>
      <c r="U339" s="238">
        <v>0</v>
      </c>
      <c r="V339" s="238">
        <v>0</v>
      </c>
      <c r="W339" s="238">
        <v>0</v>
      </c>
      <c r="X339" s="238">
        <v>0</v>
      </c>
      <c r="Y339" s="238">
        <v>0</v>
      </c>
      <c r="Z339" s="238">
        <v>0</v>
      </c>
      <c r="AA339" s="238">
        <v>0</v>
      </c>
      <c r="AB339" s="238">
        <v>0</v>
      </c>
      <c r="AC339" s="238">
        <v>0</v>
      </c>
      <c r="AD339" s="238">
        <v>0</v>
      </c>
      <c r="AE339" s="238">
        <v>0</v>
      </c>
      <c r="AF339" s="238">
        <v>0</v>
      </c>
      <c r="AG339" s="238">
        <v>0</v>
      </c>
      <c r="AH339" s="238">
        <v>0</v>
      </c>
      <c r="AI339" s="238">
        <v>0</v>
      </c>
      <c r="AJ339" s="238">
        <v>0</v>
      </c>
      <c r="AK339" s="238">
        <v>0</v>
      </c>
      <c r="AL339" s="238">
        <v>0</v>
      </c>
      <c r="AM339" s="238">
        <v>0</v>
      </c>
      <c r="AN339" s="238">
        <v>0</v>
      </c>
      <c r="AO339" s="238">
        <v>0</v>
      </c>
      <c r="AP339" s="238">
        <v>0</v>
      </c>
      <c r="AQ339" s="238">
        <v>0</v>
      </c>
      <c r="AR339" s="238">
        <v>0</v>
      </c>
      <c r="AS339" s="238">
        <v>0</v>
      </c>
      <c r="AT339" s="238">
        <v>0</v>
      </c>
      <c r="AU339" s="238">
        <v>0</v>
      </c>
      <c r="AV339" s="238">
        <v>0</v>
      </c>
      <c r="AW339" s="21"/>
      <c r="BB339" s="239"/>
    </row>
    <row r="340" spans="5:54" ht="18.75" x14ac:dyDescent="0.3">
      <c r="F340" s="242" t="s">
        <v>613</v>
      </c>
      <c r="G340" s="238">
        <v>0</v>
      </c>
      <c r="H340" s="238">
        <v>0</v>
      </c>
      <c r="I340" s="238">
        <v>0</v>
      </c>
      <c r="J340" s="238">
        <v>0</v>
      </c>
      <c r="K340" s="238">
        <v>0</v>
      </c>
      <c r="L340" s="238">
        <v>0</v>
      </c>
      <c r="M340" s="238">
        <v>0</v>
      </c>
      <c r="N340" s="238">
        <v>0</v>
      </c>
      <c r="O340" s="238">
        <v>0</v>
      </c>
      <c r="P340" s="238">
        <v>0</v>
      </c>
      <c r="Q340" s="238">
        <v>0</v>
      </c>
      <c r="R340" s="238">
        <v>0</v>
      </c>
      <c r="S340" s="238">
        <v>0</v>
      </c>
      <c r="T340" s="238">
        <v>0</v>
      </c>
      <c r="U340" s="238">
        <v>0</v>
      </c>
      <c r="V340" s="238">
        <v>0</v>
      </c>
      <c r="W340" s="238">
        <v>0</v>
      </c>
      <c r="X340" s="238">
        <v>0</v>
      </c>
      <c r="Y340" s="238">
        <v>0</v>
      </c>
      <c r="Z340" s="238">
        <v>0</v>
      </c>
      <c r="AA340" s="238">
        <v>0</v>
      </c>
      <c r="AB340" s="238">
        <v>0</v>
      </c>
      <c r="AC340" s="238">
        <v>0</v>
      </c>
      <c r="AD340" s="238">
        <v>0</v>
      </c>
      <c r="AE340" s="238">
        <v>0</v>
      </c>
      <c r="AF340" s="238">
        <v>0</v>
      </c>
      <c r="AG340" s="238">
        <v>0</v>
      </c>
      <c r="AH340" s="238">
        <v>0</v>
      </c>
      <c r="AI340" s="238">
        <v>0</v>
      </c>
      <c r="AJ340" s="238">
        <v>0</v>
      </c>
      <c r="AK340" s="238">
        <v>0</v>
      </c>
      <c r="AL340" s="238">
        <v>0</v>
      </c>
      <c r="AM340" s="238">
        <v>0</v>
      </c>
      <c r="AN340" s="238">
        <v>0</v>
      </c>
      <c r="AO340" s="238">
        <v>0</v>
      </c>
      <c r="AP340" s="238">
        <v>0</v>
      </c>
      <c r="AQ340" s="238">
        <v>0</v>
      </c>
      <c r="AR340" s="238">
        <v>0</v>
      </c>
      <c r="AS340" s="238">
        <v>0</v>
      </c>
      <c r="AT340" s="238">
        <v>0</v>
      </c>
      <c r="AU340" s="238">
        <v>0</v>
      </c>
      <c r="AV340" s="238">
        <v>0</v>
      </c>
      <c r="AW340" s="21"/>
      <c r="BB340" s="239"/>
    </row>
    <row r="341" spans="5:54" ht="18.75" x14ac:dyDescent="0.3">
      <c r="F341" s="212" t="s">
        <v>614</v>
      </c>
      <c r="G341" s="238">
        <v>0</v>
      </c>
      <c r="H341" s="238">
        <v>0</v>
      </c>
      <c r="I341" s="238">
        <v>0</v>
      </c>
      <c r="J341" s="238">
        <v>0</v>
      </c>
      <c r="K341" s="238">
        <v>0</v>
      </c>
      <c r="L341" s="238">
        <v>0</v>
      </c>
      <c r="M341" s="238">
        <v>0</v>
      </c>
      <c r="N341" s="238">
        <v>0</v>
      </c>
      <c r="O341" s="238">
        <v>0</v>
      </c>
      <c r="P341" s="238">
        <v>0</v>
      </c>
      <c r="Q341" s="238">
        <v>0</v>
      </c>
      <c r="R341" s="238">
        <v>0</v>
      </c>
      <c r="S341" s="238">
        <v>0</v>
      </c>
      <c r="T341" s="238">
        <v>0</v>
      </c>
      <c r="U341" s="238">
        <v>0</v>
      </c>
      <c r="V341" s="238">
        <v>0</v>
      </c>
      <c r="W341" s="238">
        <v>0</v>
      </c>
      <c r="X341" s="238">
        <v>0</v>
      </c>
      <c r="Y341" s="238">
        <v>0</v>
      </c>
      <c r="Z341" s="238">
        <v>0</v>
      </c>
      <c r="AA341" s="238">
        <v>0</v>
      </c>
      <c r="AB341" s="238">
        <v>0</v>
      </c>
      <c r="AC341" s="238">
        <v>0</v>
      </c>
      <c r="AD341" s="238">
        <v>0</v>
      </c>
      <c r="AE341" s="238">
        <v>0</v>
      </c>
      <c r="AF341" s="238">
        <v>0</v>
      </c>
      <c r="AG341" s="238">
        <v>0</v>
      </c>
      <c r="AH341" s="238">
        <v>0</v>
      </c>
      <c r="AI341" s="238">
        <v>0</v>
      </c>
      <c r="AJ341" s="238">
        <v>0</v>
      </c>
      <c r="AK341" s="238">
        <v>0</v>
      </c>
      <c r="AL341" s="238">
        <v>0</v>
      </c>
      <c r="AM341" s="238">
        <v>0</v>
      </c>
      <c r="AN341" s="238">
        <v>0</v>
      </c>
      <c r="AO341" s="238">
        <v>0</v>
      </c>
      <c r="AP341" s="238">
        <v>0</v>
      </c>
      <c r="AQ341" s="238">
        <v>0</v>
      </c>
      <c r="AR341" s="238">
        <v>0</v>
      </c>
      <c r="AS341" s="238">
        <v>0</v>
      </c>
      <c r="AT341" s="238">
        <v>0</v>
      </c>
      <c r="AU341" s="238">
        <v>0</v>
      </c>
      <c r="AV341" s="238">
        <v>0</v>
      </c>
      <c r="AW341" s="21"/>
      <c r="BB341" s="239"/>
    </row>
    <row r="342" spans="5:54" ht="18.75" x14ac:dyDescent="0.3">
      <c r="F342" s="212">
        <v>310</v>
      </c>
      <c r="G342" s="238">
        <f>G189</f>
        <v>48500</v>
      </c>
      <c r="H342" s="238">
        <f>H189</f>
        <v>0</v>
      </c>
      <c r="I342" s="238">
        <f t="shared" ref="I342:AV342" si="116">I189</f>
        <v>0</v>
      </c>
      <c r="J342" s="238">
        <f t="shared" si="116"/>
        <v>0</v>
      </c>
      <c r="K342" s="238">
        <f t="shared" si="116"/>
        <v>0</v>
      </c>
      <c r="L342" s="238">
        <f t="shared" si="116"/>
        <v>0</v>
      </c>
      <c r="M342" s="238">
        <f t="shared" si="116"/>
        <v>0</v>
      </c>
      <c r="N342" s="238">
        <f t="shared" si="116"/>
        <v>0</v>
      </c>
      <c r="O342" s="238">
        <f t="shared" si="116"/>
        <v>0</v>
      </c>
      <c r="P342" s="238">
        <f t="shared" si="116"/>
        <v>0</v>
      </c>
      <c r="Q342" s="238">
        <f t="shared" si="116"/>
        <v>0</v>
      </c>
      <c r="R342" s="238">
        <f t="shared" si="116"/>
        <v>0</v>
      </c>
      <c r="S342" s="238">
        <f t="shared" si="116"/>
        <v>0</v>
      </c>
      <c r="T342" s="238">
        <f t="shared" si="116"/>
        <v>0</v>
      </c>
      <c r="U342" s="238">
        <f t="shared" si="116"/>
        <v>0</v>
      </c>
      <c r="V342" s="238">
        <f t="shared" si="116"/>
        <v>48500</v>
      </c>
      <c r="W342" s="238">
        <f t="shared" si="116"/>
        <v>66000</v>
      </c>
      <c r="X342" s="238">
        <f t="shared" si="116"/>
        <v>0</v>
      </c>
      <c r="Y342" s="238">
        <f>Y189</f>
        <v>0</v>
      </c>
      <c r="Z342" s="238">
        <f t="shared" si="116"/>
        <v>0</v>
      </c>
      <c r="AA342" s="238">
        <f t="shared" si="116"/>
        <v>0</v>
      </c>
      <c r="AB342" s="238">
        <f t="shared" si="116"/>
        <v>0</v>
      </c>
      <c r="AC342" s="238">
        <f t="shared" si="116"/>
        <v>0</v>
      </c>
      <c r="AD342" s="238">
        <f t="shared" si="116"/>
        <v>66000</v>
      </c>
      <c r="AE342" s="238">
        <f t="shared" si="116"/>
        <v>52389.13</v>
      </c>
      <c r="AF342" s="238">
        <f t="shared" si="116"/>
        <v>0</v>
      </c>
      <c r="AG342" s="238">
        <f t="shared" si="116"/>
        <v>0</v>
      </c>
      <c r="AH342" s="238">
        <f t="shared" si="116"/>
        <v>0</v>
      </c>
      <c r="AI342" s="238">
        <f t="shared" si="116"/>
        <v>0</v>
      </c>
      <c r="AJ342" s="238">
        <f t="shared" si="116"/>
        <v>0</v>
      </c>
      <c r="AK342" s="238">
        <f t="shared" si="116"/>
        <v>0</v>
      </c>
      <c r="AL342" s="238">
        <f t="shared" si="116"/>
        <v>0</v>
      </c>
      <c r="AM342" s="238">
        <f t="shared" si="116"/>
        <v>0</v>
      </c>
      <c r="AN342" s="238">
        <f t="shared" si="116"/>
        <v>0</v>
      </c>
      <c r="AO342" s="238">
        <f t="shared" si="116"/>
        <v>0</v>
      </c>
      <c r="AP342" s="238">
        <f t="shared" si="116"/>
        <v>0</v>
      </c>
      <c r="AQ342" s="238">
        <f t="shared" si="116"/>
        <v>0</v>
      </c>
      <c r="AR342" s="238">
        <f t="shared" si="116"/>
        <v>0</v>
      </c>
      <c r="AS342" s="238">
        <f t="shared" si="116"/>
        <v>0</v>
      </c>
      <c r="AT342" s="238">
        <f t="shared" si="116"/>
        <v>0</v>
      </c>
      <c r="AU342" s="238">
        <f t="shared" si="116"/>
        <v>52389.13</v>
      </c>
      <c r="AV342" s="238">
        <f t="shared" si="116"/>
        <v>166889.13</v>
      </c>
      <c r="AW342" s="21"/>
      <c r="BB342" s="239"/>
    </row>
    <row r="343" spans="5:54" ht="18.75" x14ac:dyDescent="0.3">
      <c r="F343" s="212">
        <v>341</v>
      </c>
      <c r="G343" s="238">
        <f>G234</f>
        <v>0</v>
      </c>
      <c r="H343" s="238">
        <f>H234</f>
        <v>0</v>
      </c>
      <c r="I343" s="238">
        <f t="shared" ref="I343:AV343" si="117">I234</f>
        <v>0</v>
      </c>
      <c r="J343" s="238">
        <f t="shared" si="117"/>
        <v>0</v>
      </c>
      <c r="K343" s="238">
        <f t="shared" si="117"/>
        <v>0</v>
      </c>
      <c r="L343" s="238">
        <f t="shared" si="117"/>
        <v>0</v>
      </c>
      <c r="M343" s="238">
        <f t="shared" si="117"/>
        <v>0</v>
      </c>
      <c r="N343" s="238">
        <f t="shared" si="117"/>
        <v>0</v>
      </c>
      <c r="O343" s="238">
        <f t="shared" si="117"/>
        <v>0</v>
      </c>
      <c r="P343" s="238">
        <f t="shared" si="117"/>
        <v>0</v>
      </c>
      <c r="Q343" s="238">
        <f t="shared" si="117"/>
        <v>0</v>
      </c>
      <c r="R343" s="238">
        <f t="shared" si="117"/>
        <v>0</v>
      </c>
      <c r="S343" s="238">
        <f t="shared" si="117"/>
        <v>0</v>
      </c>
      <c r="T343" s="238">
        <f t="shared" si="117"/>
        <v>0</v>
      </c>
      <c r="U343" s="238">
        <f t="shared" si="117"/>
        <v>0</v>
      </c>
      <c r="V343" s="238">
        <f t="shared" si="117"/>
        <v>0</v>
      </c>
      <c r="W343" s="238">
        <f t="shared" si="117"/>
        <v>0</v>
      </c>
      <c r="X343" s="238">
        <f t="shared" si="117"/>
        <v>0</v>
      </c>
      <c r="Y343" s="238">
        <f>Y234</f>
        <v>0</v>
      </c>
      <c r="Z343" s="238">
        <f t="shared" si="117"/>
        <v>0</v>
      </c>
      <c r="AA343" s="238">
        <f t="shared" si="117"/>
        <v>0</v>
      </c>
      <c r="AB343" s="238">
        <f t="shared" si="117"/>
        <v>0</v>
      </c>
      <c r="AC343" s="238">
        <f t="shared" si="117"/>
        <v>0</v>
      </c>
      <c r="AD343" s="238">
        <f t="shared" si="117"/>
        <v>0</v>
      </c>
      <c r="AE343" s="238">
        <f t="shared" si="117"/>
        <v>0</v>
      </c>
      <c r="AF343" s="238">
        <f t="shared" si="117"/>
        <v>0</v>
      </c>
      <c r="AG343" s="238">
        <f t="shared" si="117"/>
        <v>0</v>
      </c>
      <c r="AH343" s="238">
        <f t="shared" si="117"/>
        <v>0</v>
      </c>
      <c r="AI343" s="238">
        <f t="shared" si="117"/>
        <v>0</v>
      </c>
      <c r="AJ343" s="238">
        <f t="shared" si="117"/>
        <v>0</v>
      </c>
      <c r="AK343" s="238">
        <f t="shared" si="117"/>
        <v>0</v>
      </c>
      <c r="AL343" s="238">
        <f t="shared" si="117"/>
        <v>0</v>
      </c>
      <c r="AM343" s="238">
        <f t="shared" si="117"/>
        <v>0</v>
      </c>
      <c r="AN343" s="238">
        <f t="shared" si="117"/>
        <v>0</v>
      </c>
      <c r="AO343" s="238">
        <f t="shared" si="117"/>
        <v>0</v>
      </c>
      <c r="AP343" s="238">
        <f t="shared" si="117"/>
        <v>0</v>
      </c>
      <c r="AQ343" s="238">
        <f t="shared" si="117"/>
        <v>0</v>
      </c>
      <c r="AR343" s="238">
        <f t="shared" si="117"/>
        <v>0</v>
      </c>
      <c r="AS343" s="238">
        <f t="shared" si="117"/>
        <v>0</v>
      </c>
      <c r="AT343" s="238">
        <f t="shared" si="117"/>
        <v>0</v>
      </c>
      <c r="AU343" s="238">
        <f t="shared" si="117"/>
        <v>0</v>
      </c>
      <c r="AV343" s="238">
        <f t="shared" si="117"/>
        <v>0</v>
      </c>
      <c r="AW343" s="21"/>
      <c r="BB343" s="239"/>
    </row>
    <row r="344" spans="5:54" ht="18.75" x14ac:dyDescent="0.3">
      <c r="F344" s="212">
        <v>342</v>
      </c>
      <c r="G344" s="238">
        <f>G237</f>
        <v>0</v>
      </c>
      <c r="H344" s="238">
        <f>H237</f>
        <v>0</v>
      </c>
      <c r="I344" s="238">
        <f t="shared" ref="I344:AV344" si="118">I237</f>
        <v>0</v>
      </c>
      <c r="J344" s="238">
        <f t="shared" si="118"/>
        <v>0</v>
      </c>
      <c r="K344" s="238">
        <f t="shared" si="118"/>
        <v>5792105.6799999997</v>
      </c>
      <c r="L344" s="238">
        <f t="shared" si="118"/>
        <v>0</v>
      </c>
      <c r="M344" s="238">
        <f t="shared" si="118"/>
        <v>0</v>
      </c>
      <c r="N344" s="238">
        <f t="shared" si="118"/>
        <v>0</v>
      </c>
      <c r="O344" s="238">
        <f t="shared" si="118"/>
        <v>0</v>
      </c>
      <c r="P344" s="238">
        <f t="shared" si="118"/>
        <v>0</v>
      </c>
      <c r="Q344" s="238">
        <f t="shared" si="118"/>
        <v>0</v>
      </c>
      <c r="R344" s="238">
        <f t="shared" si="118"/>
        <v>0</v>
      </c>
      <c r="S344" s="238">
        <f t="shared" si="118"/>
        <v>0</v>
      </c>
      <c r="T344" s="238">
        <f t="shared" si="118"/>
        <v>0</v>
      </c>
      <c r="U344" s="238">
        <f t="shared" si="118"/>
        <v>0</v>
      </c>
      <c r="V344" s="238">
        <f t="shared" si="118"/>
        <v>5792105.6799999997</v>
      </c>
      <c r="W344" s="238">
        <f t="shared" si="118"/>
        <v>0</v>
      </c>
      <c r="X344" s="238">
        <f t="shared" si="118"/>
        <v>0</v>
      </c>
      <c r="Y344" s="238">
        <f>Y237</f>
        <v>107954.64</v>
      </c>
      <c r="Z344" s="238">
        <f t="shared" si="118"/>
        <v>0</v>
      </c>
      <c r="AA344" s="238">
        <f t="shared" si="118"/>
        <v>0</v>
      </c>
      <c r="AB344" s="238">
        <f t="shared" si="118"/>
        <v>0</v>
      </c>
      <c r="AC344" s="238">
        <f t="shared" si="118"/>
        <v>0</v>
      </c>
      <c r="AD344" s="238">
        <f t="shared" si="118"/>
        <v>107954.64</v>
      </c>
      <c r="AE344" s="238">
        <f t="shared" si="118"/>
        <v>0</v>
      </c>
      <c r="AF344" s="238">
        <f t="shared" si="118"/>
        <v>0</v>
      </c>
      <c r="AG344" s="238">
        <f t="shared" si="118"/>
        <v>3471815.01</v>
      </c>
      <c r="AH344" s="238">
        <f t="shared" si="118"/>
        <v>0</v>
      </c>
      <c r="AI344" s="238">
        <f t="shared" si="118"/>
        <v>0</v>
      </c>
      <c r="AJ344" s="238">
        <f t="shared" si="118"/>
        <v>0</v>
      </c>
      <c r="AK344" s="238">
        <f t="shared" si="118"/>
        <v>0</v>
      </c>
      <c r="AL344" s="238">
        <f t="shared" si="118"/>
        <v>0</v>
      </c>
      <c r="AM344" s="238">
        <f t="shared" si="118"/>
        <v>0</v>
      </c>
      <c r="AN344" s="238">
        <f t="shared" si="118"/>
        <v>0</v>
      </c>
      <c r="AO344" s="238">
        <f t="shared" si="118"/>
        <v>0</v>
      </c>
      <c r="AP344" s="238">
        <f t="shared" si="118"/>
        <v>0</v>
      </c>
      <c r="AQ344" s="238">
        <f t="shared" si="118"/>
        <v>0</v>
      </c>
      <c r="AR344" s="238">
        <f t="shared" si="118"/>
        <v>0</v>
      </c>
      <c r="AS344" s="238">
        <f t="shared" si="118"/>
        <v>0</v>
      </c>
      <c r="AT344" s="238">
        <f t="shared" si="118"/>
        <v>0</v>
      </c>
      <c r="AU344" s="238">
        <f t="shared" si="118"/>
        <v>3471815.01</v>
      </c>
      <c r="AV344" s="238">
        <f t="shared" si="118"/>
        <v>9371875.3299999982</v>
      </c>
      <c r="AW344" s="21"/>
      <c r="BB344" s="239"/>
    </row>
    <row r="345" spans="5:54" ht="18.75" x14ac:dyDescent="0.3">
      <c r="F345" s="212">
        <v>344</v>
      </c>
      <c r="G345" s="238">
        <f>G241</f>
        <v>10500</v>
      </c>
      <c r="H345" s="238">
        <f>H241</f>
        <v>0</v>
      </c>
      <c r="I345" s="238">
        <f t="shared" ref="I345:AV345" si="119">I241</f>
        <v>0</v>
      </c>
      <c r="J345" s="238">
        <f t="shared" si="119"/>
        <v>0</v>
      </c>
      <c r="K345" s="238">
        <f t="shared" si="119"/>
        <v>0</v>
      </c>
      <c r="L345" s="238">
        <f t="shared" si="119"/>
        <v>0</v>
      </c>
      <c r="M345" s="238">
        <f t="shared" si="119"/>
        <v>0</v>
      </c>
      <c r="N345" s="238">
        <f t="shared" si="119"/>
        <v>0</v>
      </c>
      <c r="O345" s="238">
        <f t="shared" si="119"/>
        <v>0</v>
      </c>
      <c r="P345" s="238">
        <f t="shared" si="119"/>
        <v>0</v>
      </c>
      <c r="Q345" s="238">
        <f t="shared" si="119"/>
        <v>0</v>
      </c>
      <c r="R345" s="238">
        <f t="shared" si="119"/>
        <v>0</v>
      </c>
      <c r="S345" s="238">
        <f t="shared" si="119"/>
        <v>0</v>
      </c>
      <c r="T345" s="238">
        <f t="shared" si="119"/>
        <v>0</v>
      </c>
      <c r="U345" s="238">
        <f t="shared" si="119"/>
        <v>0</v>
      </c>
      <c r="V345" s="238">
        <f t="shared" si="119"/>
        <v>10500</v>
      </c>
      <c r="W345" s="238">
        <f t="shared" si="119"/>
        <v>0</v>
      </c>
      <c r="X345" s="238">
        <f t="shared" si="119"/>
        <v>0</v>
      </c>
      <c r="Y345" s="238">
        <f>Y241</f>
        <v>0</v>
      </c>
      <c r="Z345" s="238">
        <f t="shared" si="119"/>
        <v>0</v>
      </c>
      <c r="AA345" s="238">
        <f t="shared" si="119"/>
        <v>0</v>
      </c>
      <c r="AB345" s="238">
        <f t="shared" si="119"/>
        <v>0</v>
      </c>
      <c r="AC345" s="238">
        <f t="shared" si="119"/>
        <v>0</v>
      </c>
      <c r="AD345" s="238">
        <f t="shared" si="119"/>
        <v>0</v>
      </c>
      <c r="AE345" s="238">
        <f t="shared" si="119"/>
        <v>0</v>
      </c>
      <c r="AF345" s="238">
        <f t="shared" si="119"/>
        <v>0</v>
      </c>
      <c r="AG345" s="238">
        <f t="shared" si="119"/>
        <v>0</v>
      </c>
      <c r="AH345" s="238">
        <f t="shared" si="119"/>
        <v>0</v>
      </c>
      <c r="AI345" s="238">
        <f t="shared" si="119"/>
        <v>0</v>
      </c>
      <c r="AJ345" s="238">
        <f t="shared" si="119"/>
        <v>0</v>
      </c>
      <c r="AK345" s="238">
        <f t="shared" si="119"/>
        <v>0</v>
      </c>
      <c r="AL345" s="238">
        <f t="shared" si="119"/>
        <v>0</v>
      </c>
      <c r="AM345" s="238">
        <f t="shared" si="119"/>
        <v>0</v>
      </c>
      <c r="AN345" s="238">
        <f t="shared" si="119"/>
        <v>0</v>
      </c>
      <c r="AO345" s="238">
        <f t="shared" si="119"/>
        <v>0</v>
      </c>
      <c r="AP345" s="238">
        <f t="shared" si="119"/>
        <v>0</v>
      </c>
      <c r="AQ345" s="238">
        <f t="shared" si="119"/>
        <v>0</v>
      </c>
      <c r="AR345" s="238">
        <f t="shared" si="119"/>
        <v>0</v>
      </c>
      <c r="AS345" s="238">
        <f t="shared" si="119"/>
        <v>0</v>
      </c>
      <c r="AT345" s="238">
        <f t="shared" si="119"/>
        <v>0</v>
      </c>
      <c r="AU345" s="238">
        <f t="shared" si="119"/>
        <v>0</v>
      </c>
      <c r="AV345" s="238">
        <f t="shared" si="119"/>
        <v>10500</v>
      </c>
      <c r="AW345" s="21"/>
      <c r="BB345" s="239"/>
    </row>
    <row r="346" spans="5:54" ht="18.75" x14ac:dyDescent="0.3">
      <c r="F346" s="212">
        <v>345</v>
      </c>
      <c r="G346" s="238">
        <f>G245</f>
        <v>0</v>
      </c>
      <c r="H346" s="238">
        <f>H245</f>
        <v>0</v>
      </c>
      <c r="I346" s="238">
        <f t="shared" ref="I346:AV346" si="120">I245</f>
        <v>0</v>
      </c>
      <c r="J346" s="238">
        <f t="shared" si="120"/>
        <v>0</v>
      </c>
      <c r="K346" s="238">
        <f t="shared" si="120"/>
        <v>0</v>
      </c>
      <c r="L346" s="238">
        <f t="shared" si="120"/>
        <v>0</v>
      </c>
      <c r="M346" s="238">
        <f t="shared" si="120"/>
        <v>0</v>
      </c>
      <c r="N346" s="238">
        <f t="shared" si="120"/>
        <v>0</v>
      </c>
      <c r="O346" s="238">
        <f t="shared" si="120"/>
        <v>0</v>
      </c>
      <c r="P346" s="238">
        <f t="shared" si="120"/>
        <v>0</v>
      </c>
      <c r="Q346" s="238">
        <f t="shared" si="120"/>
        <v>0</v>
      </c>
      <c r="R346" s="238">
        <f t="shared" si="120"/>
        <v>0</v>
      </c>
      <c r="S346" s="238">
        <f t="shared" si="120"/>
        <v>0</v>
      </c>
      <c r="T346" s="238">
        <f t="shared" si="120"/>
        <v>0</v>
      </c>
      <c r="U346" s="238">
        <f t="shared" si="120"/>
        <v>0</v>
      </c>
      <c r="V346" s="238">
        <f t="shared" si="120"/>
        <v>0</v>
      </c>
      <c r="W346" s="238">
        <f t="shared" si="120"/>
        <v>0</v>
      </c>
      <c r="X346" s="238">
        <f t="shared" si="120"/>
        <v>0</v>
      </c>
      <c r="Y346" s="238">
        <f>Y245</f>
        <v>0</v>
      </c>
      <c r="Z346" s="238">
        <f t="shared" si="120"/>
        <v>0</v>
      </c>
      <c r="AA346" s="238">
        <f t="shared" si="120"/>
        <v>0</v>
      </c>
      <c r="AB346" s="238">
        <f t="shared" si="120"/>
        <v>0</v>
      </c>
      <c r="AC346" s="238">
        <f t="shared" si="120"/>
        <v>0</v>
      </c>
      <c r="AD346" s="238">
        <f t="shared" si="120"/>
        <v>0</v>
      </c>
      <c r="AE346" s="238">
        <f t="shared" si="120"/>
        <v>0</v>
      </c>
      <c r="AF346" s="238">
        <f t="shared" si="120"/>
        <v>0</v>
      </c>
      <c r="AG346" s="238">
        <f t="shared" si="120"/>
        <v>0</v>
      </c>
      <c r="AH346" s="238">
        <f t="shared" si="120"/>
        <v>0</v>
      </c>
      <c r="AI346" s="238">
        <f t="shared" si="120"/>
        <v>0</v>
      </c>
      <c r="AJ346" s="238">
        <f t="shared" si="120"/>
        <v>0</v>
      </c>
      <c r="AK346" s="238">
        <f t="shared" si="120"/>
        <v>0</v>
      </c>
      <c r="AL346" s="238">
        <f t="shared" si="120"/>
        <v>0</v>
      </c>
      <c r="AM346" s="238">
        <f t="shared" si="120"/>
        <v>0</v>
      </c>
      <c r="AN346" s="238">
        <f t="shared" si="120"/>
        <v>0</v>
      </c>
      <c r="AO346" s="238">
        <f t="shared" si="120"/>
        <v>0</v>
      </c>
      <c r="AP346" s="238">
        <f t="shared" si="120"/>
        <v>0</v>
      </c>
      <c r="AQ346" s="238">
        <f t="shared" si="120"/>
        <v>0</v>
      </c>
      <c r="AR346" s="238">
        <f t="shared" si="120"/>
        <v>0</v>
      </c>
      <c r="AS346" s="238">
        <f t="shared" si="120"/>
        <v>0</v>
      </c>
      <c r="AT346" s="238">
        <f t="shared" si="120"/>
        <v>0</v>
      </c>
      <c r="AU346" s="238">
        <f t="shared" si="120"/>
        <v>0</v>
      </c>
      <c r="AV346" s="238">
        <f t="shared" si="120"/>
        <v>0</v>
      </c>
      <c r="AW346" s="21"/>
      <c r="BB346" s="239"/>
    </row>
    <row r="347" spans="5:54" ht="18.75" x14ac:dyDescent="0.3">
      <c r="F347" s="212">
        <v>346</v>
      </c>
      <c r="G347" s="238">
        <f>G249</f>
        <v>65453.599999999999</v>
      </c>
      <c r="H347" s="238">
        <f>H249</f>
        <v>0</v>
      </c>
      <c r="I347" s="238">
        <f t="shared" ref="I347:AV347" si="121">I249</f>
        <v>0</v>
      </c>
      <c r="J347" s="238">
        <f t="shared" si="121"/>
        <v>0</v>
      </c>
      <c r="K347" s="238">
        <f t="shared" si="121"/>
        <v>0</v>
      </c>
      <c r="L347" s="238">
        <f t="shared" si="121"/>
        <v>0</v>
      </c>
      <c r="M347" s="238">
        <f t="shared" si="121"/>
        <v>0</v>
      </c>
      <c r="N347" s="238">
        <f t="shared" si="121"/>
        <v>0</v>
      </c>
      <c r="O347" s="238">
        <f t="shared" si="121"/>
        <v>0</v>
      </c>
      <c r="P347" s="238">
        <f t="shared" si="121"/>
        <v>0</v>
      </c>
      <c r="Q347" s="238">
        <f t="shared" si="121"/>
        <v>0</v>
      </c>
      <c r="R347" s="238">
        <f t="shared" si="121"/>
        <v>0</v>
      </c>
      <c r="S347" s="238">
        <f t="shared" si="121"/>
        <v>0</v>
      </c>
      <c r="T347" s="238">
        <f t="shared" si="121"/>
        <v>0</v>
      </c>
      <c r="U347" s="238">
        <f t="shared" si="121"/>
        <v>0</v>
      </c>
      <c r="V347" s="238">
        <f t="shared" si="121"/>
        <v>65453.599999999999</v>
      </c>
      <c r="W347" s="238">
        <f t="shared" si="121"/>
        <v>156745.26</v>
      </c>
      <c r="X347" s="238">
        <f t="shared" si="121"/>
        <v>2640</v>
      </c>
      <c r="Y347" s="238">
        <f>Y249</f>
        <v>17720.14</v>
      </c>
      <c r="Z347" s="238">
        <f t="shared" si="121"/>
        <v>0</v>
      </c>
      <c r="AA347" s="238">
        <f t="shared" si="121"/>
        <v>0</v>
      </c>
      <c r="AB347" s="238">
        <f t="shared" si="121"/>
        <v>0</v>
      </c>
      <c r="AC347" s="238">
        <f t="shared" si="121"/>
        <v>0</v>
      </c>
      <c r="AD347" s="238">
        <f t="shared" si="121"/>
        <v>177105.40000000002</v>
      </c>
      <c r="AE347" s="238">
        <f t="shared" si="121"/>
        <v>63585.39</v>
      </c>
      <c r="AF347" s="238">
        <f t="shared" si="121"/>
        <v>46755.68</v>
      </c>
      <c r="AG347" s="238">
        <f t="shared" si="121"/>
        <v>0</v>
      </c>
      <c r="AH347" s="238">
        <f t="shared" si="121"/>
        <v>569878.82999999996</v>
      </c>
      <c r="AI347" s="238">
        <f t="shared" si="121"/>
        <v>0</v>
      </c>
      <c r="AJ347" s="238">
        <f t="shared" si="121"/>
        <v>0</v>
      </c>
      <c r="AK347" s="238">
        <f t="shared" si="121"/>
        <v>0</v>
      </c>
      <c r="AL347" s="238">
        <f t="shared" si="121"/>
        <v>0</v>
      </c>
      <c r="AM347" s="238">
        <f t="shared" si="121"/>
        <v>0</v>
      </c>
      <c r="AN347" s="238">
        <f t="shared" si="121"/>
        <v>0</v>
      </c>
      <c r="AO347" s="238">
        <f t="shared" si="121"/>
        <v>0</v>
      </c>
      <c r="AP347" s="238">
        <f t="shared" si="121"/>
        <v>0</v>
      </c>
      <c r="AQ347" s="238">
        <f t="shared" si="121"/>
        <v>0</v>
      </c>
      <c r="AR347" s="238">
        <f t="shared" si="121"/>
        <v>0</v>
      </c>
      <c r="AS347" s="238">
        <f t="shared" si="121"/>
        <v>0</v>
      </c>
      <c r="AT347" s="238">
        <f t="shared" si="121"/>
        <v>0</v>
      </c>
      <c r="AU347" s="238">
        <f t="shared" si="121"/>
        <v>680219.89999999991</v>
      </c>
      <c r="AV347" s="238">
        <f t="shared" si="121"/>
        <v>922778.89999999991</v>
      </c>
      <c r="AW347" s="21"/>
      <c r="BB347" s="239"/>
    </row>
    <row r="348" spans="5:54" ht="18.75" x14ac:dyDescent="0.3">
      <c r="F348" s="212">
        <v>349</v>
      </c>
      <c r="G348" s="238">
        <f>G296</f>
        <v>0</v>
      </c>
      <c r="H348" s="238">
        <f>H296</f>
        <v>0</v>
      </c>
      <c r="I348" s="238">
        <f t="shared" ref="I348:AV348" si="122">I296</f>
        <v>0</v>
      </c>
      <c r="J348" s="238">
        <f t="shared" si="122"/>
        <v>0</v>
      </c>
      <c r="K348" s="238">
        <f t="shared" si="122"/>
        <v>0</v>
      </c>
      <c r="L348" s="238">
        <f t="shared" si="122"/>
        <v>0</v>
      </c>
      <c r="M348" s="238">
        <f t="shared" si="122"/>
        <v>0</v>
      </c>
      <c r="N348" s="238">
        <f t="shared" si="122"/>
        <v>0</v>
      </c>
      <c r="O348" s="238">
        <f t="shared" si="122"/>
        <v>0</v>
      </c>
      <c r="P348" s="238">
        <f t="shared" si="122"/>
        <v>0</v>
      </c>
      <c r="Q348" s="238">
        <f t="shared" si="122"/>
        <v>0</v>
      </c>
      <c r="R348" s="238">
        <f t="shared" si="122"/>
        <v>0</v>
      </c>
      <c r="S348" s="238">
        <f t="shared" si="122"/>
        <v>0</v>
      </c>
      <c r="T348" s="238">
        <f t="shared" si="122"/>
        <v>0</v>
      </c>
      <c r="U348" s="238">
        <f t="shared" si="122"/>
        <v>0</v>
      </c>
      <c r="V348" s="238">
        <f t="shared" si="122"/>
        <v>0</v>
      </c>
      <c r="W348" s="238">
        <f t="shared" si="122"/>
        <v>0</v>
      </c>
      <c r="X348" s="238">
        <f t="shared" si="122"/>
        <v>0</v>
      </c>
      <c r="Y348" s="238">
        <f>Y296</f>
        <v>0</v>
      </c>
      <c r="Z348" s="238">
        <f t="shared" si="122"/>
        <v>0</v>
      </c>
      <c r="AA348" s="238">
        <f t="shared" si="122"/>
        <v>0</v>
      </c>
      <c r="AB348" s="238">
        <f t="shared" si="122"/>
        <v>0</v>
      </c>
      <c r="AC348" s="238">
        <f t="shared" si="122"/>
        <v>0</v>
      </c>
      <c r="AD348" s="238">
        <f t="shared" si="122"/>
        <v>0</v>
      </c>
      <c r="AE348" s="238">
        <f t="shared" si="122"/>
        <v>0</v>
      </c>
      <c r="AF348" s="238">
        <f t="shared" si="122"/>
        <v>0</v>
      </c>
      <c r="AG348" s="238">
        <f t="shared" si="122"/>
        <v>0</v>
      </c>
      <c r="AH348" s="238">
        <f t="shared" si="122"/>
        <v>0</v>
      </c>
      <c r="AI348" s="238">
        <f t="shared" si="122"/>
        <v>0</v>
      </c>
      <c r="AJ348" s="238">
        <f t="shared" si="122"/>
        <v>0</v>
      </c>
      <c r="AK348" s="238">
        <f t="shared" si="122"/>
        <v>0</v>
      </c>
      <c r="AL348" s="238">
        <f t="shared" si="122"/>
        <v>0</v>
      </c>
      <c r="AM348" s="238">
        <f t="shared" si="122"/>
        <v>0</v>
      </c>
      <c r="AN348" s="238">
        <f t="shared" si="122"/>
        <v>0</v>
      </c>
      <c r="AO348" s="238">
        <f t="shared" si="122"/>
        <v>0</v>
      </c>
      <c r="AP348" s="238">
        <f t="shared" si="122"/>
        <v>0</v>
      </c>
      <c r="AQ348" s="238">
        <f t="shared" si="122"/>
        <v>0</v>
      </c>
      <c r="AR348" s="238">
        <f t="shared" si="122"/>
        <v>0</v>
      </c>
      <c r="AS348" s="238">
        <f t="shared" si="122"/>
        <v>0</v>
      </c>
      <c r="AT348" s="238">
        <f t="shared" si="122"/>
        <v>0</v>
      </c>
      <c r="AU348" s="238">
        <f t="shared" si="122"/>
        <v>0</v>
      </c>
      <c r="AV348" s="238">
        <f t="shared" si="122"/>
        <v>0</v>
      </c>
      <c r="AW348" s="21"/>
      <c r="BB348" s="239"/>
    </row>
    <row r="349" spans="5:54" ht="18.75" x14ac:dyDescent="0.3">
      <c r="F349" s="212"/>
      <c r="G349" s="238"/>
      <c r="H349" s="238"/>
      <c r="I349" s="238"/>
      <c r="J349" s="238"/>
      <c r="K349" s="238"/>
      <c r="L349" s="238"/>
      <c r="M349" s="238"/>
      <c r="N349" s="238"/>
      <c r="O349" s="238"/>
      <c r="P349" s="238"/>
      <c r="Q349" s="238"/>
      <c r="R349" s="238"/>
      <c r="S349" s="238"/>
      <c r="T349" s="238"/>
      <c r="U349" s="238"/>
      <c r="V349" s="238"/>
      <c r="W349" s="238"/>
      <c r="X349" s="238"/>
      <c r="Y349" s="238"/>
      <c r="Z349" s="238"/>
      <c r="AA349" s="238"/>
      <c r="AB349" s="238"/>
      <c r="AC349" s="238"/>
      <c r="AD349" s="238"/>
      <c r="AE349" s="238"/>
      <c r="AF349" s="238"/>
      <c r="AG349" s="238"/>
      <c r="AH349" s="238"/>
      <c r="AI349" s="238"/>
      <c r="AJ349" s="238"/>
      <c r="AK349" s="238"/>
      <c r="AL349" s="238"/>
      <c r="AM349" s="238"/>
      <c r="AN349" s="238"/>
      <c r="AO349" s="238"/>
      <c r="AP349" s="238"/>
      <c r="AQ349" s="238"/>
      <c r="AR349" s="238"/>
      <c r="AS349" s="238"/>
      <c r="AT349" s="238"/>
      <c r="AU349" s="238"/>
      <c r="AV349" s="238"/>
      <c r="AW349" s="21"/>
      <c r="BB349" s="239"/>
    </row>
    <row r="350" spans="5:54" ht="18.75" x14ac:dyDescent="0.3">
      <c r="F350" s="212"/>
      <c r="G350" s="238">
        <f>SUM(G322:G349)</f>
        <v>5135253.9339999994</v>
      </c>
      <c r="H350" s="238">
        <f t="shared" ref="H350:AV350" si="123">SUM(H322:H349)</f>
        <v>1050593.0900000001</v>
      </c>
      <c r="I350" s="238">
        <f t="shared" si="123"/>
        <v>6573.57</v>
      </c>
      <c r="J350" s="238">
        <f t="shared" si="123"/>
        <v>0</v>
      </c>
      <c r="K350" s="238">
        <f t="shared" si="123"/>
        <v>5792105.6799999997</v>
      </c>
      <c r="L350" s="238">
        <f t="shared" si="123"/>
        <v>0</v>
      </c>
      <c r="M350" s="238">
        <f t="shared" si="123"/>
        <v>0</v>
      </c>
      <c r="N350" s="238">
        <f t="shared" si="123"/>
        <v>0</v>
      </c>
      <c r="O350" s="238">
        <f t="shared" si="123"/>
        <v>0</v>
      </c>
      <c r="P350" s="238">
        <f t="shared" si="123"/>
        <v>0</v>
      </c>
      <c r="Q350" s="238">
        <f t="shared" si="123"/>
        <v>0</v>
      </c>
      <c r="R350" s="238">
        <f t="shared" si="123"/>
        <v>0</v>
      </c>
      <c r="S350" s="238">
        <f t="shared" si="123"/>
        <v>0</v>
      </c>
      <c r="T350" s="238">
        <f t="shared" si="123"/>
        <v>0</v>
      </c>
      <c r="U350" s="238">
        <f t="shared" si="123"/>
        <v>0</v>
      </c>
      <c r="V350" s="238">
        <f t="shared" si="123"/>
        <v>11984526.274</v>
      </c>
      <c r="W350" s="238">
        <f t="shared" si="123"/>
        <v>432340.26</v>
      </c>
      <c r="X350" s="238">
        <f t="shared" si="123"/>
        <v>83640</v>
      </c>
      <c r="Y350" s="238">
        <f t="shared" si="123"/>
        <v>125674.78</v>
      </c>
      <c r="Z350" s="238">
        <f t="shared" si="123"/>
        <v>0</v>
      </c>
      <c r="AA350" s="238">
        <f t="shared" si="123"/>
        <v>0</v>
      </c>
      <c r="AB350" s="238">
        <f t="shared" si="123"/>
        <v>0</v>
      </c>
      <c r="AC350" s="238">
        <f t="shared" si="123"/>
        <v>0</v>
      </c>
      <c r="AD350" s="238">
        <f t="shared" si="123"/>
        <v>641655.04000000004</v>
      </c>
      <c r="AE350" s="238">
        <f t="shared" si="123"/>
        <v>127926.94</v>
      </c>
      <c r="AF350" s="238">
        <f t="shared" si="123"/>
        <v>46755.68</v>
      </c>
      <c r="AG350" s="238">
        <f t="shared" si="123"/>
        <v>3471815.01</v>
      </c>
      <c r="AH350" s="238">
        <f t="shared" si="123"/>
        <v>569878.82999999996</v>
      </c>
      <c r="AI350" s="238">
        <f t="shared" si="123"/>
        <v>0</v>
      </c>
      <c r="AJ350" s="238">
        <f t="shared" si="123"/>
        <v>4047.12</v>
      </c>
      <c r="AK350" s="238">
        <f t="shared" si="123"/>
        <v>0</v>
      </c>
      <c r="AL350" s="238">
        <f t="shared" si="123"/>
        <v>0</v>
      </c>
      <c r="AM350" s="238">
        <f t="shared" si="123"/>
        <v>0</v>
      </c>
      <c r="AN350" s="238">
        <f t="shared" si="123"/>
        <v>0</v>
      </c>
      <c r="AO350" s="238">
        <f t="shared" si="123"/>
        <v>0</v>
      </c>
      <c r="AP350" s="238">
        <f t="shared" si="123"/>
        <v>0</v>
      </c>
      <c r="AQ350" s="238">
        <f t="shared" si="123"/>
        <v>0</v>
      </c>
      <c r="AR350" s="238">
        <f t="shared" si="123"/>
        <v>0</v>
      </c>
      <c r="AS350" s="238">
        <f t="shared" si="123"/>
        <v>0</v>
      </c>
      <c r="AT350" s="238">
        <f t="shared" si="123"/>
        <v>0</v>
      </c>
      <c r="AU350" s="238">
        <f t="shared" si="123"/>
        <v>4220423.58</v>
      </c>
      <c r="AV350" s="238">
        <f t="shared" si="123"/>
        <v>16846604.893999998</v>
      </c>
      <c r="AW350" s="21"/>
      <c r="AX350" s="21"/>
      <c r="AZ350" s="21"/>
      <c r="BB350" s="239"/>
    </row>
    <row r="351" spans="5:54" ht="18.75" x14ac:dyDescent="0.3">
      <c r="G351" s="243">
        <f>G302</f>
        <v>5135253.9340000004</v>
      </c>
      <c r="H351" s="243">
        <f t="shared" ref="H351:AV351" si="124">H302</f>
        <v>1050593.0900000001</v>
      </c>
      <c r="I351" s="243">
        <f t="shared" si="124"/>
        <v>6573.57</v>
      </c>
      <c r="J351" s="243">
        <f t="shared" si="124"/>
        <v>0</v>
      </c>
      <c r="K351" s="243">
        <f t="shared" si="124"/>
        <v>5792105.6799999997</v>
      </c>
      <c r="L351" s="243">
        <f t="shared" si="124"/>
        <v>0</v>
      </c>
      <c r="M351" s="243">
        <f t="shared" si="124"/>
        <v>0</v>
      </c>
      <c r="N351" s="243">
        <f t="shared" si="124"/>
        <v>0</v>
      </c>
      <c r="O351" s="243">
        <f t="shared" si="124"/>
        <v>0</v>
      </c>
      <c r="P351" s="243">
        <f t="shared" si="124"/>
        <v>0</v>
      </c>
      <c r="Q351" s="243">
        <f t="shared" si="124"/>
        <v>0</v>
      </c>
      <c r="R351" s="243">
        <f t="shared" si="124"/>
        <v>0</v>
      </c>
      <c r="S351" s="243">
        <f t="shared" si="124"/>
        <v>0</v>
      </c>
      <c r="T351" s="243">
        <f t="shared" si="124"/>
        <v>0</v>
      </c>
      <c r="U351" s="243">
        <f t="shared" si="124"/>
        <v>0</v>
      </c>
      <c r="V351" s="243">
        <f t="shared" si="124"/>
        <v>11984526.274</v>
      </c>
      <c r="W351" s="243">
        <f t="shared" si="124"/>
        <v>432340.26000000164</v>
      </c>
      <c r="X351" s="243">
        <f t="shared" si="124"/>
        <v>83640</v>
      </c>
      <c r="Y351" s="243">
        <f t="shared" si="124"/>
        <v>125674.78</v>
      </c>
      <c r="Z351" s="243">
        <f t="shared" si="124"/>
        <v>0</v>
      </c>
      <c r="AA351" s="243">
        <f t="shared" si="124"/>
        <v>0</v>
      </c>
      <c r="AB351" s="243">
        <f t="shared" si="124"/>
        <v>0</v>
      </c>
      <c r="AC351" s="243">
        <f t="shared" si="124"/>
        <v>0</v>
      </c>
      <c r="AD351" s="243">
        <f t="shared" si="124"/>
        <v>641655.03999999911</v>
      </c>
      <c r="AE351" s="243">
        <f t="shared" si="124"/>
        <v>127926.94</v>
      </c>
      <c r="AF351" s="243">
        <f t="shared" si="124"/>
        <v>46755.68</v>
      </c>
      <c r="AG351" s="243">
        <f t="shared" si="124"/>
        <v>3471815.01</v>
      </c>
      <c r="AH351" s="243">
        <f t="shared" si="124"/>
        <v>569878.82999999996</v>
      </c>
      <c r="AI351" s="243">
        <f t="shared" si="124"/>
        <v>0</v>
      </c>
      <c r="AJ351" s="243">
        <f t="shared" si="124"/>
        <v>4047.12</v>
      </c>
      <c r="AK351" s="243">
        <f t="shared" si="124"/>
        <v>0</v>
      </c>
      <c r="AL351" s="243">
        <f t="shared" si="124"/>
        <v>0</v>
      </c>
      <c r="AM351" s="243">
        <f t="shared" si="124"/>
        <v>0</v>
      </c>
      <c r="AN351" s="243">
        <f t="shared" si="124"/>
        <v>0</v>
      </c>
      <c r="AO351" s="243">
        <f t="shared" si="124"/>
        <v>0</v>
      </c>
      <c r="AP351" s="243">
        <f t="shared" si="124"/>
        <v>0</v>
      </c>
      <c r="AQ351" s="243">
        <f t="shared" si="124"/>
        <v>0</v>
      </c>
      <c r="AR351" s="243">
        <f t="shared" si="124"/>
        <v>0</v>
      </c>
      <c r="AS351" s="243">
        <f t="shared" si="124"/>
        <v>0</v>
      </c>
      <c r="AT351" s="243">
        <f t="shared" si="124"/>
        <v>0</v>
      </c>
      <c r="AU351" s="243">
        <f t="shared" si="124"/>
        <v>4220423.58</v>
      </c>
      <c r="AV351" s="243">
        <f t="shared" si="124"/>
        <v>16846604.894000001</v>
      </c>
      <c r="AW351" s="21"/>
      <c r="AX351" s="244"/>
      <c r="BB351" s="239"/>
    </row>
    <row r="352" spans="5:54" ht="18.75" x14ac:dyDescent="0.3">
      <c r="E352" s="245" t="s">
        <v>615</v>
      </c>
      <c r="G352" s="243">
        <f>G350-G351</f>
        <v>0</v>
      </c>
      <c r="H352" s="243">
        <f>H350-H351</f>
        <v>0</v>
      </c>
      <c r="I352" s="243">
        <f t="shared" ref="I352:AV352" si="125">I350-I351</f>
        <v>0</v>
      </c>
      <c r="J352" s="243">
        <f t="shared" si="125"/>
        <v>0</v>
      </c>
      <c r="K352" s="243">
        <f t="shared" si="125"/>
        <v>0</v>
      </c>
      <c r="L352" s="243">
        <f t="shared" si="125"/>
        <v>0</v>
      </c>
      <c r="M352" s="243">
        <f t="shared" si="125"/>
        <v>0</v>
      </c>
      <c r="N352" s="243">
        <f t="shared" si="125"/>
        <v>0</v>
      </c>
      <c r="O352" s="243">
        <f t="shared" si="125"/>
        <v>0</v>
      </c>
      <c r="P352" s="243">
        <f t="shared" si="125"/>
        <v>0</v>
      </c>
      <c r="Q352" s="243">
        <f t="shared" si="125"/>
        <v>0</v>
      </c>
      <c r="R352" s="243">
        <f t="shared" si="125"/>
        <v>0</v>
      </c>
      <c r="S352" s="243">
        <f t="shared" si="125"/>
        <v>0</v>
      </c>
      <c r="T352" s="243">
        <f t="shared" si="125"/>
        <v>0</v>
      </c>
      <c r="U352" s="243">
        <f t="shared" si="125"/>
        <v>0</v>
      </c>
      <c r="V352" s="243">
        <f t="shared" si="125"/>
        <v>0</v>
      </c>
      <c r="W352" s="243">
        <f t="shared" si="125"/>
        <v>-1.6298145055770874E-9</v>
      </c>
      <c r="X352" s="243">
        <f t="shared" si="125"/>
        <v>0</v>
      </c>
      <c r="Y352" s="243">
        <f>Y350-Y351</f>
        <v>0</v>
      </c>
      <c r="Z352" s="243">
        <f t="shared" si="125"/>
        <v>0</v>
      </c>
      <c r="AA352" s="243">
        <f t="shared" si="125"/>
        <v>0</v>
      </c>
      <c r="AB352" s="243">
        <f t="shared" si="125"/>
        <v>0</v>
      </c>
      <c r="AC352" s="243">
        <f t="shared" si="125"/>
        <v>0</v>
      </c>
      <c r="AD352" s="243">
        <f t="shared" si="125"/>
        <v>9.3132257461547852E-10</v>
      </c>
      <c r="AE352" s="243">
        <f t="shared" si="125"/>
        <v>0</v>
      </c>
      <c r="AF352" s="243">
        <f t="shared" si="125"/>
        <v>0</v>
      </c>
      <c r="AG352" s="243">
        <f t="shared" si="125"/>
        <v>0</v>
      </c>
      <c r="AH352" s="243">
        <f t="shared" si="125"/>
        <v>0</v>
      </c>
      <c r="AI352" s="243">
        <f t="shared" si="125"/>
        <v>0</v>
      </c>
      <c r="AJ352" s="243">
        <f t="shared" si="125"/>
        <v>0</v>
      </c>
      <c r="AK352" s="243">
        <f t="shared" si="125"/>
        <v>0</v>
      </c>
      <c r="AL352" s="243">
        <f t="shared" si="125"/>
        <v>0</v>
      </c>
      <c r="AM352" s="243">
        <f t="shared" si="125"/>
        <v>0</v>
      </c>
      <c r="AN352" s="243">
        <f t="shared" si="125"/>
        <v>0</v>
      </c>
      <c r="AO352" s="243">
        <f t="shared" si="125"/>
        <v>0</v>
      </c>
      <c r="AP352" s="243">
        <f t="shared" si="125"/>
        <v>0</v>
      </c>
      <c r="AQ352" s="243">
        <f t="shared" si="125"/>
        <v>0</v>
      </c>
      <c r="AR352" s="243">
        <f t="shared" si="125"/>
        <v>0</v>
      </c>
      <c r="AS352" s="243">
        <f t="shared" si="125"/>
        <v>0</v>
      </c>
      <c r="AT352" s="243">
        <f t="shared" si="125"/>
        <v>0</v>
      </c>
      <c r="AU352" s="243">
        <f>AU350-AU351</f>
        <v>0</v>
      </c>
      <c r="AV352" s="243">
        <f t="shared" si="125"/>
        <v>0</v>
      </c>
      <c r="AW352" s="21"/>
      <c r="AX352" s="21"/>
      <c r="AY352" s="21"/>
      <c r="AZ352" s="21"/>
      <c r="BA352" s="21"/>
      <c r="BB352" s="246"/>
    </row>
    <row r="353" spans="5:54" ht="18.75" x14ac:dyDescent="0.3">
      <c r="E353" s="247" t="s">
        <v>616</v>
      </c>
      <c r="G353" s="243">
        <f>G302-G306-G307-G308-G309-G310-G311-G312-G313-G314</f>
        <v>5135253.9340000004</v>
      </c>
      <c r="H353" s="243">
        <f t="shared" ref="H353:AV353" si="126">H302-H306-H307-H308-H309-H310-H311-H312-H313-H314</f>
        <v>1050593.0900000001</v>
      </c>
      <c r="I353" s="243">
        <f t="shared" si="126"/>
        <v>6573.57</v>
      </c>
      <c r="J353" s="243">
        <f t="shared" si="126"/>
        <v>0</v>
      </c>
      <c r="K353" s="243">
        <f t="shared" si="126"/>
        <v>5792105.6799999997</v>
      </c>
      <c r="L353" s="243">
        <f t="shared" si="126"/>
        <v>0</v>
      </c>
      <c r="M353" s="243">
        <f t="shared" si="126"/>
        <v>0</v>
      </c>
      <c r="N353" s="243">
        <f t="shared" si="126"/>
        <v>0</v>
      </c>
      <c r="O353" s="243">
        <f t="shared" si="126"/>
        <v>0</v>
      </c>
      <c r="P353" s="243">
        <f t="shared" si="126"/>
        <v>0</v>
      </c>
      <c r="Q353" s="243">
        <f t="shared" si="126"/>
        <v>0</v>
      </c>
      <c r="R353" s="243">
        <f t="shared" si="126"/>
        <v>0</v>
      </c>
      <c r="S353" s="243">
        <f t="shared" si="126"/>
        <v>0</v>
      </c>
      <c r="T353" s="243">
        <f t="shared" si="126"/>
        <v>0</v>
      </c>
      <c r="U353" s="243">
        <f t="shared" si="126"/>
        <v>0</v>
      </c>
      <c r="V353" s="243">
        <f t="shared" si="126"/>
        <v>11984526.274</v>
      </c>
      <c r="W353" s="243">
        <f t="shared" si="126"/>
        <v>432340.26000000164</v>
      </c>
      <c r="X353" s="243">
        <f t="shared" si="126"/>
        <v>83640</v>
      </c>
      <c r="Y353" s="243">
        <f t="shared" si="126"/>
        <v>125674.78</v>
      </c>
      <c r="Z353" s="243">
        <f t="shared" si="126"/>
        <v>0</v>
      </c>
      <c r="AA353" s="243">
        <f t="shared" si="126"/>
        <v>0</v>
      </c>
      <c r="AB353" s="243">
        <f t="shared" si="126"/>
        <v>0</v>
      </c>
      <c r="AC353" s="243">
        <f t="shared" si="126"/>
        <v>0</v>
      </c>
      <c r="AD353" s="243">
        <f t="shared" si="126"/>
        <v>641655.03999999911</v>
      </c>
      <c r="AE353" s="243">
        <f t="shared" si="126"/>
        <v>127926.94</v>
      </c>
      <c r="AF353" s="243">
        <f t="shared" si="126"/>
        <v>46755.68</v>
      </c>
      <c r="AG353" s="243">
        <f t="shared" si="126"/>
        <v>3471815.01</v>
      </c>
      <c r="AH353" s="243">
        <f t="shared" si="126"/>
        <v>569878.82999999996</v>
      </c>
      <c r="AI353" s="243">
        <f t="shared" si="126"/>
        <v>0</v>
      </c>
      <c r="AJ353" s="243">
        <f t="shared" si="126"/>
        <v>4047.12</v>
      </c>
      <c r="AK353" s="243">
        <f t="shared" si="126"/>
        <v>0</v>
      </c>
      <c r="AL353" s="243">
        <f t="shared" si="126"/>
        <v>0</v>
      </c>
      <c r="AM353" s="243">
        <f t="shared" si="126"/>
        <v>0</v>
      </c>
      <c r="AN353" s="243">
        <f t="shared" si="126"/>
        <v>0</v>
      </c>
      <c r="AO353" s="243">
        <f t="shared" si="126"/>
        <v>0</v>
      </c>
      <c r="AP353" s="243">
        <f t="shared" si="126"/>
        <v>0</v>
      </c>
      <c r="AQ353" s="243">
        <f t="shared" si="126"/>
        <v>0</v>
      </c>
      <c r="AR353" s="243">
        <f t="shared" si="126"/>
        <v>0</v>
      </c>
      <c r="AS353" s="243">
        <f t="shared" si="126"/>
        <v>0</v>
      </c>
      <c r="AT353" s="243">
        <f t="shared" si="126"/>
        <v>0</v>
      </c>
      <c r="AU353" s="243">
        <f t="shared" si="126"/>
        <v>4220423.58</v>
      </c>
      <c r="AV353" s="243">
        <f t="shared" si="126"/>
        <v>16846604.894000001</v>
      </c>
      <c r="AW353" s="21"/>
      <c r="AX353" s="21"/>
      <c r="AY353" s="21"/>
      <c r="AZ353" s="21"/>
      <c r="BA353" s="21"/>
      <c r="BB353" s="246"/>
    </row>
    <row r="354" spans="5:54" ht="18.75" x14ac:dyDescent="0.3">
      <c r="BB354" s="239"/>
    </row>
    <row r="355" spans="5:54" ht="18.75" x14ac:dyDescent="0.3">
      <c r="F355" s="248" t="s">
        <v>617</v>
      </c>
      <c r="G355" s="249">
        <f>G351+H351+I351+J351+K351+W351+X351+Y351-G356</f>
        <v>12626181.314000001</v>
      </c>
      <c r="H355" s="233">
        <f>G355+G356</f>
        <v>12626181.314000001</v>
      </c>
      <c r="I355" s="243"/>
      <c r="V355" s="250"/>
      <c r="BB355" s="239"/>
    </row>
    <row r="356" spans="5:54" ht="18.75" x14ac:dyDescent="0.3">
      <c r="F356" s="248" t="s">
        <v>618</v>
      </c>
      <c r="G356" s="249">
        <f>G317-G303-G305-I309-W303-W305-X303-X305</f>
        <v>0</v>
      </c>
      <c r="I356" s="243"/>
      <c r="V356" s="250"/>
      <c r="BB356" s="239"/>
    </row>
    <row r="357" spans="5:54" x14ac:dyDescent="0.3">
      <c r="F357" s="251" t="s">
        <v>619</v>
      </c>
      <c r="G357" s="252">
        <f>L351+M351+R351+S351+T351+U351</f>
        <v>0</v>
      </c>
      <c r="V357" s="250"/>
    </row>
  </sheetData>
  <sheetProtection selectLockedCells="1" selectUnlockedCells="1"/>
  <autoFilter ref="A6:CJ348"/>
  <mergeCells count="18">
    <mergeCell ref="Y5:Y6"/>
    <mergeCell ref="Z5:Z6"/>
    <mergeCell ref="AA5:AA6"/>
    <mergeCell ref="AY5:AZ5"/>
    <mergeCell ref="A301:F301"/>
    <mergeCell ref="W5:W6"/>
    <mergeCell ref="X5:X6"/>
    <mergeCell ref="A302:F302"/>
    <mergeCell ref="K5:K6"/>
    <mergeCell ref="L5:M5"/>
    <mergeCell ref="O5:O6"/>
    <mergeCell ref="R5:S5"/>
    <mergeCell ref="A5:B5"/>
    <mergeCell ref="E5:E6"/>
    <mergeCell ref="G5:G6"/>
    <mergeCell ref="H5:H6"/>
    <mergeCell ref="I5:I6"/>
    <mergeCell ref="J5:J6"/>
  </mergeCells>
  <pageMargins left="0.51181102362204722" right="0.11811023622047245" top="0.15748031496062992" bottom="0.15748031496062992" header="0.51181102362204722" footer="0.51181102362204722"/>
  <pageSetup paperSize="9" scale="10" firstPageNumber="0" fitToHeight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econsov6</dc:creator>
  <cp:lastModifiedBy>Пользователь</cp:lastModifiedBy>
  <cp:lastPrinted>2025-02-10T03:11:13Z</cp:lastPrinted>
  <dcterms:created xsi:type="dcterms:W3CDTF">2024-12-06T08:38:40Z</dcterms:created>
  <dcterms:modified xsi:type="dcterms:W3CDTF">2025-02-10T03:12:22Z</dcterms:modified>
</cp:coreProperties>
</file>